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Y:\GELIC\02. LICITAÇÕES\# LICITACOES 2023\2 - Formas de Contratações\3 - Pregão Eletrônico\03 - Contratação serviços de Vigilância DF\"/>
    </mc:Choice>
  </mc:AlternateContent>
  <xr:revisionPtr revIDLastSave="0" documentId="8_{4293BDAD-40EF-4E86-93CB-280F7F07F8C8}" xr6:coauthVersionLast="47" xr6:coauthVersionMax="47" xr10:uidLastSave="{00000000-0000-0000-0000-000000000000}"/>
  <bookViews>
    <workbookView xWindow="-110" yWindow="-110" windowWidth="19420" windowHeight="10420" tabRatio="645" xr2:uid="{00000000-000D-0000-FFFF-FFFF00000000}"/>
  </bookViews>
  <sheets>
    <sheet name="Modelo de Proposta" sheetId="8" r:id="rId1"/>
    <sheet name="Resumo" sheetId="9" r:id="rId2"/>
    <sheet name="Vigilante Diurno" sheetId="7" r:id="rId3"/>
    <sheet name="Vigilante Noturno" sheetId="4" r:id="rId4"/>
    <sheet name="MATERIAIS, EQUIPAMENTOS UNIFORM" sheetId="6" r:id="rId5"/>
  </sheets>
  <definedNames>
    <definedName name="_Toc513197346" localSheetId="4">'MATERIAIS, EQUIPAMENTOS UNIFORM'!#REF!</definedName>
    <definedName name="_xlnm.Print_Area" localSheetId="4">'MATERIAIS, EQUIPAMENTOS UNIFORM'!#REF!</definedName>
    <definedName name="_xlnm.Print_Area" localSheetId="3">'Vigilante Noturno'!$A$1:$I$120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9" l="1"/>
  <c r="G10" i="9"/>
  <c r="F10" i="9"/>
  <c r="H9" i="9"/>
  <c r="G9" i="9"/>
  <c r="F9" i="9"/>
  <c r="E9" i="9"/>
  <c r="D9" i="9"/>
  <c r="H8" i="9"/>
  <c r="G8" i="9"/>
  <c r="F8" i="9"/>
  <c r="E8" i="9"/>
  <c r="D8" i="9"/>
  <c r="I146" i="7" l="1"/>
  <c r="I147" i="4"/>
  <c r="I23" i="4"/>
  <c r="I24" i="4"/>
  <c r="E50" i="6" l="1"/>
  <c r="E60" i="6"/>
  <c r="E61" i="6" s="1"/>
  <c r="E49" i="6"/>
  <c r="I136" i="7" l="1"/>
  <c r="I130" i="7"/>
  <c r="B118" i="7"/>
  <c r="B116" i="7"/>
  <c r="B115" i="7"/>
  <c r="B114" i="7"/>
  <c r="B113" i="7"/>
  <c r="B112" i="7"/>
  <c r="I84" i="7"/>
  <c r="I89" i="7" s="1"/>
  <c r="H45" i="7"/>
  <c r="I28" i="7"/>
  <c r="I76" i="7" s="1"/>
  <c r="I52" i="7" l="1"/>
  <c r="I58" i="7" s="1"/>
  <c r="E9" i="6"/>
  <c r="E10" i="6" s="1"/>
  <c r="I94" i="7" s="1"/>
  <c r="I32" i="7"/>
  <c r="I112" i="7"/>
  <c r="I75" i="7"/>
  <c r="I66" i="7"/>
  <c r="I67" i="7" s="1"/>
  <c r="I63" i="7"/>
  <c r="I74" i="7"/>
  <c r="I33" i="7"/>
  <c r="I64" i="7" l="1"/>
  <c r="I79" i="7"/>
  <c r="I80" i="7" s="1"/>
  <c r="I88" i="7" s="1"/>
  <c r="I90" i="7" s="1"/>
  <c r="I115" i="7" s="1"/>
  <c r="I34" i="7"/>
  <c r="I56" i="7" l="1"/>
  <c r="I40" i="7"/>
  <c r="I43" i="7"/>
  <c r="I44" i="7"/>
  <c r="I37" i="7"/>
  <c r="I38" i="7"/>
  <c r="I42" i="7"/>
  <c r="I39" i="7"/>
  <c r="I41" i="7"/>
  <c r="I45" i="7" l="1"/>
  <c r="I57" i="7" s="1"/>
  <c r="I68" i="7"/>
  <c r="I65" i="7"/>
  <c r="I59" i="7"/>
  <c r="I69" i="7" l="1"/>
  <c r="I114" i="7" s="1"/>
  <c r="I113" i="7"/>
  <c r="E62" i="6" l="1"/>
  <c r="E55" i="6"/>
  <c r="E56" i="6" s="1"/>
  <c r="E51" i="6"/>
  <c r="I96" i="7" l="1"/>
  <c r="E20" i="6"/>
  <c r="E21" i="6" s="1"/>
  <c r="I94" i="4" s="1"/>
  <c r="E44" i="6"/>
  <c r="E45" i="6" s="1"/>
  <c r="I95" i="4" s="1"/>
  <c r="E31" i="6"/>
  <c r="E32" i="6" s="1"/>
  <c r="I96" i="4"/>
  <c r="I95" i="7" l="1"/>
  <c r="E64" i="6"/>
  <c r="E65" i="6"/>
  <c r="I98" i="7" l="1"/>
  <c r="I116" i="7" s="1"/>
  <c r="I117" i="7" s="1"/>
  <c r="I102" i="7" s="1"/>
  <c r="I137" i="4"/>
  <c r="I131" i="4"/>
  <c r="B119" i="4"/>
  <c r="B117" i="4"/>
  <c r="B116" i="4"/>
  <c r="B115" i="4"/>
  <c r="B114" i="4"/>
  <c r="B113" i="4"/>
  <c r="I84" i="4"/>
  <c r="I89" i="4" s="1"/>
  <c r="H45" i="4"/>
  <c r="I28" i="4"/>
  <c r="I103" i="7" l="1"/>
  <c r="I75" i="4"/>
  <c r="I76" i="4"/>
  <c r="I74" i="4"/>
  <c r="I63" i="4"/>
  <c r="I66" i="4"/>
  <c r="I67" i="4" s="1"/>
  <c r="I113" i="4"/>
  <c r="I32" i="4"/>
  <c r="I33" i="4"/>
  <c r="I52" i="4" l="1"/>
  <c r="I58" i="4" s="1"/>
  <c r="I107" i="7"/>
  <c r="I106" i="7"/>
  <c r="I105" i="7"/>
  <c r="I79" i="4"/>
  <c r="I80" i="4" s="1"/>
  <c r="I88" i="4" s="1"/>
  <c r="I90" i="4" s="1"/>
  <c r="I34" i="4"/>
  <c r="I56" i="4" s="1"/>
  <c r="I64" i="4"/>
  <c r="I135" i="7" l="1"/>
  <c r="I138" i="7" s="1"/>
  <c r="I108" i="7"/>
  <c r="I116" i="4"/>
  <c r="I43" i="4"/>
  <c r="I38" i="4"/>
  <c r="I40" i="4"/>
  <c r="I42" i="4"/>
  <c r="I44" i="4"/>
  <c r="I39" i="4"/>
  <c r="I41" i="4"/>
  <c r="I37" i="4"/>
  <c r="I137" i="7" l="1"/>
  <c r="I118" i="7"/>
  <c r="I119" i="7" s="1"/>
  <c r="I65" i="4"/>
  <c r="I68" i="4"/>
  <c r="I45" i="4"/>
  <c r="I57" i="4" s="1"/>
  <c r="I59" i="4" s="1"/>
  <c r="I120" i="7" l="1"/>
  <c r="I144" i="7" s="1"/>
  <c r="I69" i="4"/>
  <c r="I115" i="4" s="1"/>
  <c r="I114" i="4"/>
  <c r="I145" i="7" l="1"/>
  <c r="I98" i="4"/>
  <c r="I117" i="4" s="1"/>
  <c r="I118" i="4" s="1"/>
  <c r="I102" i="4" l="1"/>
  <c r="I103" i="4" l="1"/>
  <c r="I107" i="4" l="1"/>
  <c r="I105" i="4"/>
  <c r="I106" i="4"/>
  <c r="I136" i="4" l="1"/>
  <c r="I139" i="4" s="1"/>
  <c r="I108" i="4"/>
  <c r="I138" i="4" l="1"/>
  <c r="I119" i="4"/>
  <c r="I120" i="4" s="1"/>
  <c r="I121" i="4" l="1"/>
  <c r="I145" i="4" s="1"/>
  <c r="I146" i="4" l="1"/>
  <c r="N46" i="4" l="1"/>
</calcChain>
</file>

<file path=xl/sharedStrings.xml><?xml version="1.0" encoding="utf-8"?>
<sst xmlns="http://schemas.openxmlformats.org/spreadsheetml/2006/main" count="600" uniqueCount="249">
  <si>
    <t>-</t>
  </si>
  <si>
    <t>VALOR (R$)</t>
  </si>
  <si>
    <t>Adicional Noturno</t>
  </si>
  <si>
    <t>%</t>
  </si>
  <si>
    <t>Outros (especificar)</t>
  </si>
  <si>
    <t>Lucro</t>
  </si>
  <si>
    <t>Data base da categoria (dia/mês/ano)</t>
  </si>
  <si>
    <t>Categoria profissional (vinculada à execução contratual)</t>
  </si>
  <si>
    <t>Salário Nominativo da Categoria Profissional</t>
  </si>
  <si>
    <t>Tipo de serviço (mesmo serviço com características distintas)</t>
  </si>
  <si>
    <t>A</t>
  </si>
  <si>
    <t>B</t>
  </si>
  <si>
    <t>C</t>
  </si>
  <si>
    <t>D</t>
  </si>
  <si>
    <t>E</t>
  </si>
  <si>
    <t>F</t>
  </si>
  <si>
    <t>G</t>
  </si>
  <si>
    <t>H</t>
  </si>
  <si>
    <t>COMPOSIÇÃO DA REMUNERAÇÃO</t>
  </si>
  <si>
    <t>INSUMOS DIVERSOS</t>
  </si>
  <si>
    <t>Materiais</t>
  </si>
  <si>
    <t>Equipamentos</t>
  </si>
  <si>
    <t>TOTAL SUBMÓDULO 4.1</t>
  </si>
  <si>
    <t>Nota(1):</t>
  </si>
  <si>
    <t>TOTAL SUBMÓDULO 4.2</t>
  </si>
  <si>
    <t>TOTAL</t>
  </si>
  <si>
    <t>CUSTOS INDIRETOS, TRIBUTOS E LUCRO</t>
  </si>
  <si>
    <t>4.1</t>
  </si>
  <si>
    <t>4.2</t>
  </si>
  <si>
    <t>Custos Indiretos</t>
  </si>
  <si>
    <t>Mão-de-Obra vinculada à execução contratual (valor por empregado)</t>
  </si>
  <si>
    <t>MÓDULO 1 - COMPOSIÇÃO DA REMUNERAÇÃO</t>
  </si>
  <si>
    <t>Quadro Resumo - VALOR MENSAL DOS SERVIÇOS</t>
  </si>
  <si>
    <t>Qde Postos (E)</t>
  </si>
  <si>
    <t>Tipo de Serviço (A)</t>
  </si>
  <si>
    <t>Valor Por Empregado(B)</t>
  </si>
  <si>
    <t>Valor Proposto por Posto (D) = (B x C)</t>
  </si>
  <si>
    <t>Qde de Empregados por posto ( C )</t>
  </si>
  <si>
    <t>Serviço 1 (indicar)</t>
  </si>
  <si>
    <t>Serviço 2 (indicar)</t>
  </si>
  <si>
    <t>Serviço 3 (indicar)</t>
  </si>
  <si>
    <t>Serviço ... (indicar)</t>
  </si>
  <si>
    <t>R$</t>
  </si>
  <si>
    <t>VALOR MENSAL DOS SERVIÇOS (I + II + III + ...)</t>
  </si>
  <si>
    <t>Anexo III-D</t>
  </si>
  <si>
    <t>Quadro Demonstrativo - VALOR GLOBAL DA PROPOSTA</t>
  </si>
  <si>
    <t>VALOR GLOBAL DA PROPOSTA</t>
  </si>
  <si>
    <t>Descrição</t>
  </si>
  <si>
    <t>Valor proposto por unidade de medida*</t>
  </si>
  <si>
    <t>Valor mensal do serviço</t>
  </si>
  <si>
    <t>Valor Global da Proposta (valor mensal do serviço X nº meses do contrato).</t>
  </si>
  <si>
    <t>Informar o valor da unidade de medida por tipo de serviço.</t>
  </si>
  <si>
    <t>Discriminação dos Serviços</t>
  </si>
  <si>
    <t>Data de apresentação da proposta</t>
  </si>
  <si>
    <t>Município</t>
  </si>
  <si>
    <t>Nº de meses de execução contratual</t>
  </si>
  <si>
    <t>Tipo de Serviço</t>
  </si>
  <si>
    <t>Unidade de Medida</t>
  </si>
  <si>
    <t>Quantidade total a contratar (em função da unidade de medida)</t>
  </si>
  <si>
    <t>Identificação do Serviço</t>
  </si>
  <si>
    <t>PIS</t>
  </si>
  <si>
    <t>COFINS</t>
  </si>
  <si>
    <t>ISS</t>
  </si>
  <si>
    <t>TRIBUTOS</t>
  </si>
  <si>
    <t>C.1</t>
  </si>
  <si>
    <t>C.2</t>
  </si>
  <si>
    <t>C.3</t>
  </si>
  <si>
    <t>Ano do Acordo, Convenção ou Dissídio Coletivo</t>
  </si>
  <si>
    <t>Dados para composição dos custos referentes à mão-de-obra</t>
  </si>
  <si>
    <t>Classificação Brasileira de Ocupações (CBO)</t>
  </si>
  <si>
    <t xml:space="preserve">Adicional Periculosidade </t>
  </si>
  <si>
    <t>Adicional de Hora Noturna Reduzida</t>
  </si>
  <si>
    <t>MÓDULO 2 – ENCARGOS E BENEFÍCIOS ANUAIS, MENSAIS E DIÁRIOS</t>
  </si>
  <si>
    <t>13º Salário, Férias e Adicional de Férias</t>
  </si>
  <si>
    <t>TOTAL SUBMÓDULO 2.1</t>
  </si>
  <si>
    <t>GPS, FGTS e Outras Contribuições</t>
  </si>
  <si>
    <t>SESC ou SESI</t>
  </si>
  <si>
    <t xml:space="preserve">INSS </t>
  </si>
  <si>
    <t xml:space="preserve">Salário Educação </t>
  </si>
  <si>
    <t>SAT (Seguro Acidente de Trabalho)</t>
  </si>
  <si>
    <t xml:space="preserve">SENAI - SENAC </t>
  </si>
  <si>
    <t xml:space="preserve">SEBRAE </t>
  </si>
  <si>
    <t xml:space="preserve">INCRA </t>
  </si>
  <si>
    <t xml:space="preserve">FGTS </t>
  </si>
  <si>
    <t>TOTAL SUBMÓDULO 2.2</t>
  </si>
  <si>
    <t>Submódulo 2.1 - 13º Salário, Férias e Adicional de Férias</t>
  </si>
  <si>
    <t>Submódulo 2.2 - GPS, FGTS e Outras Contribuições</t>
  </si>
  <si>
    <t>Submódulo 2.3 - Benefícios Mensais e Diários</t>
  </si>
  <si>
    <t>TOTAL SUBMÓDULO 2.3</t>
  </si>
  <si>
    <t>QUADRO-RESUMO DO MÓDULO 2 - ENCARGOS, BENEFÍCIOS ANUAIS, MENSAIS E DIÁRIOS</t>
  </si>
  <si>
    <t>2.1</t>
  </si>
  <si>
    <t>2.2</t>
  </si>
  <si>
    <t>2.3</t>
  </si>
  <si>
    <t>Módulo 2 - Encargos, Benefícios Anuais, Mensais e Diários</t>
  </si>
  <si>
    <t>Benefícios Mensais e Diários</t>
  </si>
  <si>
    <t>TOTAL DO MÓDULO 1</t>
  </si>
  <si>
    <t>TOTAL DO MÓDULO 2</t>
  </si>
  <si>
    <t>MÓDULO 3 – PROVISÃO PARA RESCISÃO</t>
  </si>
  <si>
    <t>PROVISÃO PARA RESCISÃO</t>
  </si>
  <si>
    <t xml:space="preserve">Aviso Prévio Trabalhado </t>
  </si>
  <si>
    <t>Incidência do FGTS sobre Aviso Prévio Indenizado</t>
  </si>
  <si>
    <t>Aviso Prévio Indenizado</t>
  </si>
  <si>
    <t>Multa do FGTS e Contribuição Social sobre o Aviso Prévio Indenizado</t>
  </si>
  <si>
    <t xml:space="preserve">Multa do FGTS e Contribuição Social sobre o Aviso Prévio Trabalhado. </t>
  </si>
  <si>
    <t>TOTAL DO MÓDULO 3</t>
  </si>
  <si>
    <t>MÓDULO 4 – CUSTO DE REPOSIÇÃO DO PROFISSIONAL AUSENTE</t>
  </si>
  <si>
    <t>Submódulo 4.2 - Intrajornada</t>
  </si>
  <si>
    <t>QUADRO-RESUMO DO MÓDULO 4 - CUSTO DE REPOSIÇÃO DO PROFISSIONAL AUSENTE</t>
  </si>
  <si>
    <t>Módulo 4 - Custo de Reposição do Profissional Ausente</t>
  </si>
  <si>
    <t>TOTAL DO MÓDULO 4</t>
  </si>
  <si>
    <t>MÓDULO 5 – INSUMOS DIVERSOS</t>
  </si>
  <si>
    <t xml:space="preserve">Uniformes </t>
  </si>
  <si>
    <t>TOTAL DO MÓDULO 5</t>
  </si>
  <si>
    <t>MÓDULO 6 – CUSTOS INDIRETOS, TRIBUTOS E LUCRO</t>
  </si>
  <si>
    <t>TOTAL DO MÓDULO 6</t>
  </si>
  <si>
    <t>QUADRO RESUMO DO CUSTO POR EMPREGADO</t>
  </si>
  <si>
    <t>Subtotal (A + B + C + D + E)</t>
  </si>
  <si>
    <t>PREÇO TOTAL POR EMPREGADO</t>
  </si>
  <si>
    <t>ITEM</t>
  </si>
  <si>
    <t>Incidência dos encargos do submódulo 2.2 sobre Ausências Legais</t>
  </si>
  <si>
    <t xml:space="preserve">Salário Base </t>
  </si>
  <si>
    <t>Adicional Insalubridade</t>
  </si>
  <si>
    <t>Incidência de GPS, FGTS e outras contribuições sobre o Aviso Prévio Trabalhado</t>
  </si>
  <si>
    <t xml:space="preserve">Submódulo 4.1 - Substituto nas Ausências Legais </t>
  </si>
  <si>
    <t>Substituto na cobertura de Férias (Valor pago no (Módulo 1) e na (letra B do submódulo 2.1) zeramos essa rubrica</t>
  </si>
  <si>
    <t>Substituto na cobertura de Ausências Legais</t>
  </si>
  <si>
    <t>Substituto na cobertura de Licença Paternidade</t>
  </si>
  <si>
    <t>Substituto na cobertura de Afastamento Maternidade</t>
  </si>
  <si>
    <t>Substituto na cobertura de Intervalo para Repouso ou Alimentação</t>
  </si>
  <si>
    <t>Substituto na cobertura das Ausências Legais</t>
  </si>
  <si>
    <t>Substituto na cobertura de Intrajornada</t>
  </si>
  <si>
    <t>Férias e Adicional de Férias -       (Saláriox8,33%) +(salariox33,33%)/12</t>
  </si>
  <si>
    <t>Representante Sindical: SINDSERVIÇO</t>
  </si>
  <si>
    <t>DF</t>
  </si>
  <si>
    <t>Posto</t>
  </si>
  <si>
    <t xml:space="preserve">Transporte  - CCT Cla. nº </t>
  </si>
  <si>
    <t xml:space="preserve">Assistência Médica e Familiar  - CCT Cla. nº </t>
  </si>
  <si>
    <t>Outros (especificar) odontologico + Aux Funeral</t>
  </si>
  <si>
    <t>Categoria profissional:  Vigilante Noturna DF</t>
  </si>
  <si>
    <t>Vigilante Noturna</t>
  </si>
  <si>
    <t>Vigilante Noturno</t>
  </si>
  <si>
    <t>QTD. ANUAL</t>
  </si>
  <si>
    <t>VALOR UNITÁRIO</t>
  </si>
  <si>
    <t>VALOR ANUAL</t>
  </si>
  <si>
    <t>CUSTO MENSAL POR EMPREGADO</t>
  </si>
  <si>
    <t>Crachá</t>
  </si>
  <si>
    <t>Munição calibre 38</t>
  </si>
  <si>
    <t>Lanterna elétrica</t>
  </si>
  <si>
    <t>Livro de ocorrência (manual ou informatizado)</t>
  </si>
  <si>
    <t>EQUIPAMENTO DEPRECIAÇÃO 10% a.a.</t>
  </si>
  <si>
    <t>Revolver calibre 38 (seis tiros) ou armamento superior de uso permitido</t>
  </si>
  <si>
    <t>DEPRECIAÇÃO 10% a.a.</t>
  </si>
  <si>
    <t>EQUIPAMENTO DEPRECIAÇÃO 20% a.a.</t>
  </si>
  <si>
    <t>DEPRECIAÇÃO 20% a.a.</t>
  </si>
  <si>
    <t>EQUIPAMENTO DEPRECIAÇÃO 50% a.a.</t>
  </si>
  <si>
    <t>PREÇO MÉDIO DE 1 PAR (R$ 588,55) / 2 = 294,27</t>
  </si>
  <si>
    <t>DEPRECIAÇÃO 50% a.a.</t>
  </si>
  <si>
    <t>PREÇO TOTAL POR POSTO</t>
  </si>
  <si>
    <t>QUANTIDADE DE POSTOS</t>
  </si>
  <si>
    <t>VALOR MENSAL</t>
  </si>
  <si>
    <t>Categoria profissional:  Vigilante Diurno DF</t>
  </si>
  <si>
    <t>Vigilante Diurno</t>
  </si>
  <si>
    <t>Capa colete balístico nível II-A com placa balística</t>
  </si>
  <si>
    <t>Rádio comunicador com baterias recarregáveis e alcance mínimo de 6km.</t>
  </si>
  <si>
    <t>TOTAL MENSAL DOS EQUIPAMENTOS POR EMPREGADO DIURNO</t>
  </si>
  <si>
    <t>TOTAL MENSAL DOS EQUIPAMENTOS POR EMPREGADO NOTURNO</t>
  </si>
  <si>
    <t xml:space="preserve">Paletó de boa qualidade, modelo clássico, com forro, emblema da empresa e com bolso, confeccionados com tecido 100% composto por lã com mínimo de 100 (cem) fios por centímetro quadrado de tecido.  </t>
  </si>
  <si>
    <t xml:space="preserve">Calça da mesma cor do paletó, com zíper, confeccionados com tecido 100% composto por lã com mínimo de 100 (cem) fios por centímetro quadrado de tecido. </t>
  </si>
  <si>
    <t xml:space="preserve">Camisa estilo social em tecido, gola com entretela, com botões e emblema da empresa. A camisa deverá ser confeccionada com tecido 100% algodão ou linho com mínimo de 100 (cem) fios por centímetro quadrado de tecido. </t>
  </si>
  <si>
    <t xml:space="preserve">Gravata em tecido 100% seda de boa qualidade. </t>
  </si>
  <si>
    <t xml:space="preserve">Cinto em couro. </t>
  </si>
  <si>
    <t xml:space="preserve">Meia social cano longo, confeccionada em material 100% poliamida. </t>
  </si>
  <si>
    <t xml:space="preserve">Sapato tipo esporte fino, cor preta, confeccionado em couro, solado de borracha e costurado, de boa qualidade </t>
  </si>
  <si>
    <t>Calça cor Preta em material de alta resistência. Fechamento com botão e zíper, dois bolsos faca frontais, dois bolsos laterais com lapela e fechamento em velcro, dois bolsos traseiros embutidos com lapela e fechamento em velcro. </t>
  </si>
  <si>
    <t>Camisa de mangas curtas com bolso frontal na cor branca ou usual da empresa, com emblema da empresa contratada. </t>
  </si>
  <si>
    <t>Cinto de lona tipo NA com ajuste de velcro. Fivela com trava de engate. Passantes de Nylon. </t>
  </si>
  <si>
    <t>Par de meia de cor branca 100% algodão cano longo. </t>
  </si>
  <si>
    <t>Boné de segurança bordado com emblema da empresa contratada. </t>
  </si>
  <si>
    <t>Japona cor preta com emblema da empresa contratada. Confeccionada em Tecido Rip Stop profissional, super resistente com dois bolsos frontais com fechamento por velcro, fechamento da japona através de zíper e botões. Deve possuir touca.</t>
  </si>
  <si>
    <t>Coturno confeccionado em lona de espessura 18/20mm. Cano em lona 10mm impermeável, de formato anatômico, trespassado com reforço nas laterais em tiras de algodão de 50mm. Solado e salto em uma única peça em Borracha, com desenho antiderrapante tratorado. </t>
  </si>
  <si>
    <t>Cinto tático com coldre</t>
  </si>
  <si>
    <t>Par de algemas</t>
  </si>
  <si>
    <t>Espargidor</t>
  </si>
  <si>
    <t>Tonfa</t>
  </si>
  <si>
    <t>Porta tonfa</t>
  </si>
  <si>
    <t>PREÇO TOTAL DO POSTO</t>
  </si>
  <si>
    <r>
      <t>13 (Décimo-terceiro) salário</t>
    </r>
    <r>
      <rPr>
        <sz val="12"/>
        <color indexed="10"/>
        <rFont val="Calibri"/>
        <family val="2"/>
        <scheme val="minor"/>
      </rPr>
      <t xml:space="preserve"> </t>
    </r>
  </si>
  <si>
    <r>
      <t xml:space="preserve">Auxílio-Refeição/Alimentaçã  </t>
    </r>
    <r>
      <rPr>
        <b/>
        <sz val="12"/>
        <rFont val="Calibri"/>
        <family val="2"/>
        <scheme val="minor"/>
      </rPr>
      <t>(auxilio alimentação- CCT Cla. nº  )</t>
    </r>
  </si>
  <si>
    <r>
      <t>Substituto na cobertura de Ausência por Acidente de Trabalho</t>
    </r>
    <r>
      <rPr>
        <sz val="12"/>
        <color indexed="10"/>
        <rFont val="Calibri"/>
        <family val="2"/>
        <scheme val="minor"/>
      </rPr>
      <t xml:space="preserve"> </t>
    </r>
  </si>
  <si>
    <r>
      <t xml:space="preserve">UNIFORMES ANUAL POR EMPREGADO - </t>
    </r>
    <r>
      <rPr>
        <b/>
        <sz val="12"/>
        <color rgb="FFFF0000"/>
        <rFont val="Calibri"/>
        <family val="2"/>
        <scheme val="minor"/>
      </rPr>
      <t>POSTO DIURNO</t>
    </r>
  </si>
  <si>
    <r>
      <t xml:space="preserve">UNIFORMES ANUAL POR EMPREGADO - </t>
    </r>
    <r>
      <rPr>
        <b/>
        <sz val="12"/>
        <color rgb="FFFF0000"/>
        <rFont val="Calibri"/>
        <family val="2"/>
        <scheme val="minor"/>
      </rPr>
      <t>POSTO NOTURNO</t>
    </r>
  </si>
  <si>
    <r>
      <t xml:space="preserve">MATERIAIS - </t>
    </r>
    <r>
      <rPr>
        <b/>
        <sz val="12"/>
        <color rgb="FFFF0000"/>
        <rFont val="Calibri"/>
        <family val="2"/>
        <scheme val="minor"/>
      </rPr>
      <t>POSTO DIURNO</t>
    </r>
  </si>
  <si>
    <r>
      <t xml:space="preserve">MATERIAIS - </t>
    </r>
    <r>
      <rPr>
        <b/>
        <sz val="12"/>
        <color rgb="FFFF0000"/>
        <rFont val="Calibri"/>
        <family val="2"/>
        <scheme val="minor"/>
      </rPr>
      <t>POSTO NOTURNO</t>
    </r>
  </si>
  <si>
    <t>PREÇO MÉDIO  (R$ 4.671,11) / 2 = 294,27</t>
  </si>
  <si>
    <t>VALOR 30 Meses</t>
  </si>
  <si>
    <t>VALOR 30 MESES</t>
  </si>
  <si>
    <t>Brasília/DF.,</t>
  </si>
  <si>
    <t>xx de xxxxx de 2023</t>
  </si>
  <si>
    <t>À Infra S.A.</t>
  </si>
  <si>
    <t xml:space="preserve">PREGÃO ELETRÔNICO Nº XXX/2023
</t>
  </si>
  <si>
    <t>PROPOSTA DE PREÇOS</t>
  </si>
  <si>
    <r>
      <rPr>
        <b/>
        <sz val="12"/>
        <color rgb="FF000000"/>
        <rFont val="Cambria"/>
        <family val="1"/>
      </rPr>
      <t>Empresa</t>
    </r>
    <r>
      <rPr>
        <sz val="12"/>
        <color rgb="FF000000"/>
        <rFont val="Cambria"/>
        <family val="1"/>
      </rPr>
      <t>, inscrita no CNPJ sob o número  99.999.999/9999-99, estabelecida no Endereço: XXXXXXXXXXXXXXXXXXXX, apresenta proposta mais vantajosa para a contratação dos serviços de vigilância armada, conforme condições, quantidades e exigências estabelecidas no Termo de Referência, Edital e todos seus Anexos.</t>
    </r>
  </si>
  <si>
    <t>DO PREÇO</t>
  </si>
  <si>
    <t>XXXXXXXXXX</t>
  </si>
  <si>
    <t>DADOS DA EMPRESA PROPONENTE:</t>
  </si>
  <si>
    <t>Razão Social do Licitante:</t>
  </si>
  <si>
    <t>CNPJ:</t>
  </si>
  <si>
    <t>Inscrição Estadual:</t>
  </si>
  <si>
    <t>Inscrição Municipal:</t>
  </si>
  <si>
    <t>Endereço:</t>
  </si>
  <si>
    <t>E-mail:</t>
  </si>
  <si>
    <t>Telefone/fax:</t>
  </si>
  <si>
    <t>Dados Bancários</t>
  </si>
  <si>
    <t>Representante Legal</t>
  </si>
  <si>
    <t>Nome:</t>
  </si>
  <si>
    <t>Identificação:</t>
  </si>
  <si>
    <t>Qualificação:</t>
  </si>
  <si>
    <t>O PROPONENTE DECLARA SOB AS PENAS DA LEI QUE:</t>
  </si>
  <si>
    <r>
      <t>• a validade da proposta é de 120</t>
    </r>
    <r>
      <rPr>
        <b/>
        <sz val="11"/>
        <color theme="1"/>
        <rFont val="Calibri Light"/>
        <family val="2"/>
      </rPr>
      <t xml:space="preserve"> (cento e vinte) dias</t>
    </r>
    <r>
      <rPr>
        <sz val="11"/>
        <color theme="1"/>
        <rFont val="Calibri Light"/>
        <family val="2"/>
      </rPr>
      <t>, contados a partir do dia subsequente ao da efetiva apresentação;</t>
    </r>
  </si>
  <si>
    <t>• tem condições para realizar os serviços objeto da presente proposta;</t>
  </si>
  <si>
    <t>• recebeu todos os elementos e informações para cumprimento das obrigações objeto da presente proposta;</t>
  </si>
  <si>
    <t>• que nesta data, não existem fatos impeditivos à participação desta empresa no presente processo, estando ciente integralmente dos requisitos de Habilitação;</t>
  </si>
  <si>
    <t>• nos preços contidos na proposta estão inclusos todos os custos diretos e indiretos, tributos incidentes, inclusive diferenças de alíquotas de ICMS, taxa de administração, serviços, instalações, encargos sociais e trabalhistas, seguros, lucro e outros de qualquer natureza.</t>
  </si>
  <si>
    <t>* para fins do disposto no art. 7º, inciso XXXIII, da Constituição Federal de 1988, esta empresa não emprega menor de 18 (dezoito) anos em trabalho noturno, perigoso ou insalubre, bem como menor de 16 (dezesseis) anos, salvo na condição de aprendiz, a partir de 14 (quatorze) anos;</t>
  </si>
  <si>
    <t>• a presente proposta foi elaborada de maneira independente por esta empresa, e que o conteúdo desta proposta não foi, no todo ou em parte, direta ou indiretamente, informado, discutido com ou recebido de qualquer outro participante potencial ou por qualquer meio ou por qualquer pessoa;</t>
  </si>
  <si>
    <r>
      <t xml:space="preserve">Que esta empresa cumpre rigorosamente as determinações estabelecidas em Lei e na CCT vigente e que o sindicato que rege a categoria envolvida na prestação dos serviços é o SINDESV/DF x SINDESP/DF; Sindicato dos Vigilantes do Distrito Federal e para a elaboração da proposta foi considerada a CCT </t>
    </r>
    <r>
      <rPr>
        <b/>
        <sz val="11"/>
        <color theme="1"/>
        <rFont val="Calibri Light"/>
        <family val="2"/>
      </rPr>
      <t>DF000101/2022</t>
    </r>
    <r>
      <rPr>
        <sz val="11"/>
        <color theme="1"/>
        <rFont val="Calibri Light"/>
        <family val="2"/>
      </rPr>
      <t xml:space="preserve"> firmada entre SINDESV/DF x SINDESP/DF.</t>
    </r>
  </si>
  <si>
    <t>• Que dispomos de estrutura administrativa e operacional  em Brasília, compatível para execução dos serviços.</t>
  </si>
  <si>
    <t>• Que o nosso regime tributário é como base no lucro REAL.</t>
  </si>
  <si>
    <t xml:space="preserve">• Que detém instalações, aparelhamento e pessoal técnico adequados e disponíveis para realização do objeto da licitação. </t>
  </si>
  <si>
    <t>• Esclarecemos que conforme a Lei n. 0 10.637, de 2002, Art. 8° , inciso 1, conjugada com a Lei N. 0 10.833, de 2003, Art. 10, Inciso 1, as empresas prestadoras de serviços de vigilância continuam sendo tributadas com as alíquotas de 0,65% para o PIS e 3,00% para o COFINS.</t>
  </si>
  <si>
    <t>• Somos conhecedores da legislação de regência desta licitação e declaramos que aceitamos as condições estabelecidas no Instrumento Convocatório e seus anexos, não havendo dúvidas acerca do seu conteúdo;
• Renunciamos a qualquer direito de indenização ou reembolso de quaisquer despesas caso a presente proposta não seja aceita. 
• Temos ciência de que a contratação decorrente deste certame dar-se-á mediante publicação de extrato de contrato e emissão de nota de empenho;
• Declaramos que nos preços ofertados estão incluídos todos os benefícios e os custos direitos e indiretos que forem exigidos para a prestação do serviço licitado, assim entendidas não só as despesas diretas com a aquisição de materiais e pagamento de mão-de-obra, como também as despesas indiretas, dentre elas: transporte, know-how, royalties, despesas financeiras, serviços de terceiros, equipamento, contribuições previdenciárias, encargos sociais e trabalhistas, impostos, taxas e emolumentos incidentes sobre a prestação do serviço e demais despesas, quaisquer que sejam as suas naturezas;
• Não possuímos em nosso quadro funcional empregados que sejam cônjuges, companheiros ou parentes em linha reta, colateral ou por afinidade até o terceiro grau, inclusive ocupantes de cargos em direção e de assessoramento, tampouco de servidores efetivos ou Parlamentares.</t>
  </si>
  <si>
    <t>• Declaramos que no preço proposto estão incluídos todos os custos relacionados com fretes, salários, encargos trabalhistas, previdenciários e sociais, tributos e contribuições, e todos os demais impostos, taxas e outras despesas decorrentes de exigência legal ou das condições de gestão do contrato a ser assinado, além dos materiais consumíveis e a depreciação dos equipamentos e bens duráveis.
• Declaramos conhecer e concordar plenamente o edital e seus anexos.
• Propomos executar o serviço, objeto desta licitação, a CONTRATANTE, pelos preços indicados nesta proposta de preço, obedecendo às estipulações do correspondente PREGÃO e assegurando que observaremos,  integralmente, as normas e Leis existentes aplicadas ao objeto desta licitação.
• Declaramos, sob as penas da lei, que até a presente data inexiste(m) fato(s) impeditivo(s) para a sua habilitação, estando ciente da obrigatoriedade de declarar ocorrências posteriores, independentemente de solicitação formal.
• Declaramos que em nossos preços e naqueles que por ventura vierem a serem ofertados através de lances verbais estão  incluídos todos os custos diretos e indiretos para perfeita execução dos serviços, inclusive das despesas relativas a seguros em geral, ferramentas, encargos da Legislação Social Trabalhista, Previdenciária, da infortunística do trabalho e responsabilidade civil por qualquer dano causado a terceiros ou dispêndios resultantes de impostos, taxas, regulamentos e posturas municipais, estaduais e federais, enfim, tudo o que for necessário para a execução total e completa dos serviços, bem como nosso lucro, conforme especificações constantes do Edital, sem que nos caiba, em qualquer caso, direito regressivo em relação a CONTRATANTE.
• Declaramos conhecer e concordar plenamente com o edital e seus anexos.
• Esta proponente declara, sob as penas da lei, que:
                Cumpre plenamente os requisitos de habilitação, conforme Lei 10.520 de 17 de julho de 2002;
                Não se encontra declarada inidônea para licitar ou contratar com órgãos da Administração Pública Federal,
Estadual, Municipal e do Distrito Federal; e não possui em seu quadro permanente menores de 16 anos.
• Declaramos que concordamos com todos os itens, condições e especificações constantes do Edital e de seus anexos;</t>
  </si>
  <si>
    <t>• Declaro  de que nos responsabilizamos pela prestação dos serviços no prazo estabelecido no Termo de Referência;                                                                                                                                                                                            • Declaro de que nos preços cotados estão incluídos todos os custos necessários à prestação dos serviços objeto deste pregão,inclusive, todos os impostos (IOF e outros), tributos, encargos trabalhistas, previdenciários, comerciais, fiscais e quaisquer outras despesas queincidam ou venham a sobre ele incidir, nada mais sendo lícito pleitear a esse tí tulo;</t>
  </si>
  <si>
    <t>(assinatura)</t>
  </si>
  <si>
    <t>REPRESENTANTE LEGAL</t>
  </si>
  <si>
    <t>O valor para execução dos serviços para um periodo de 30 (trinta) meses é de R$</t>
  </si>
  <si>
    <t>Localidade</t>
  </si>
  <si>
    <t>Postos de Vigilância – valor e quantidade postos por tipo e quant. de vigilantes por posto e localidade</t>
  </si>
  <si>
    <t>Valor Mensal</t>
  </si>
  <si>
    <t>Valor Anual</t>
  </si>
  <si>
    <t>Q.V.</t>
  </si>
  <si>
    <t>Q.P.</t>
  </si>
  <si>
    <t>Salário Base (R$)</t>
  </si>
  <si>
    <t>Valor do Posto (R$)</t>
  </si>
  <si>
    <t>12x36 Diurno (seg-dom) Armado</t>
  </si>
  <si>
    <t>12x36 Noturno (seg-dom) Armado</t>
  </si>
  <si>
    <t>Total</t>
  </si>
  <si>
    <t>Tabela Resumo</t>
  </si>
  <si>
    <t>Valor Global
30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</si>
</sst>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43" formatCode="_-* #,##0.00_-;\-* #,##0.00_-;_-* &quot;-&quot;??_-;_-@_-"/>
    <numFmt numFmtId="164" formatCode="_(&quot;R$ &quot;* #,##0.00_);_(&quot;R$ &quot;* \(#,##0.00\);_(&quot;R$ &quot;* &quot;-&quot;??_);_(@_)"/>
    <numFmt numFmtId="165" formatCode="0.000%"/>
    <numFmt numFmtId="166" formatCode="0.0000%"/>
    <numFmt numFmtId="167" formatCode="_(* #,##0.00_);_(* \(#,##0.00\);_(* &quot;-&quot;??_);_(@_)"/>
    <numFmt numFmtId="168" formatCode="[$R$-416]\ #,##0.00;[Red]\-[$R$-416]\ #,##0.00"/>
    <numFmt numFmtId="169" formatCode="&quot;R$&quot;\ #,##0.00"/>
  </numFmts>
  <fonts count="35" x14ac:knownFonts="1">
    <font>
      <sz val="10"/>
      <name val="Arial"/>
      <family val="2"/>
    </font>
    <font>
      <sz val="11"/>
      <color theme="1"/>
      <name val="Calibri"/>
      <family val="2"/>
      <scheme val="minor"/>
    </font>
    <font>
      <sz val="10"/>
      <name val="Arial"/>
      <family val="2"/>
    </font>
    <font>
      <sz val="8"/>
      <name val="Arial"/>
      <family val="2"/>
    </font>
    <font>
      <sz val="12"/>
      <color rgb="FF000000"/>
      <name val="Calibri"/>
      <family val="2"/>
    </font>
    <font>
      <b/>
      <sz val="10"/>
      <color rgb="FF000000"/>
      <name val="Calibri"/>
      <family val="2"/>
      <scheme val="minor"/>
    </font>
    <font>
      <sz val="10"/>
      <color rgb="FF000000"/>
      <name val="Calibri"/>
      <family val="2"/>
      <scheme val="minor"/>
    </font>
    <font>
      <b/>
      <sz val="10"/>
      <color rgb="FFFF0000"/>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
      <b/>
      <sz val="12"/>
      <color theme="0"/>
      <name val="Calibri"/>
      <family val="2"/>
      <scheme val="minor"/>
    </font>
    <font>
      <sz val="12"/>
      <name val="Calibri"/>
      <family val="2"/>
      <scheme val="minor"/>
    </font>
    <font>
      <sz val="12"/>
      <name val="Arial"/>
      <family val="2"/>
    </font>
    <font>
      <b/>
      <sz val="12"/>
      <name val="Calibri"/>
      <family val="2"/>
      <scheme val="minor"/>
    </font>
    <font>
      <b/>
      <sz val="12"/>
      <name val="Arial"/>
      <family val="2"/>
    </font>
    <font>
      <sz val="12"/>
      <color indexed="10"/>
      <name val="Calibri"/>
      <family val="2"/>
      <scheme val="minor"/>
    </font>
    <font>
      <b/>
      <sz val="12"/>
      <color rgb="FFFF0000"/>
      <name val="Calibri"/>
      <family val="2"/>
      <scheme val="minor"/>
    </font>
    <font>
      <b/>
      <sz val="14"/>
      <color theme="0"/>
      <name val="Calibri"/>
      <family val="2"/>
    </font>
    <font>
      <b/>
      <sz val="14"/>
      <color theme="1"/>
      <name val="Calibri"/>
      <family val="2"/>
      <scheme val="minor"/>
    </font>
    <font>
      <sz val="11"/>
      <color theme="1"/>
      <name val="Calibri"/>
      <family val="2"/>
    </font>
    <font>
      <sz val="12"/>
      <color theme="1"/>
      <name val="Calibri"/>
      <family val="2"/>
    </font>
    <font>
      <b/>
      <sz val="14"/>
      <color theme="1"/>
      <name val="Calibri"/>
      <family val="2"/>
    </font>
    <font>
      <b/>
      <sz val="11"/>
      <name val="Arial"/>
      <family val="2"/>
    </font>
    <font>
      <sz val="11"/>
      <name val="Arial"/>
      <family val="2"/>
    </font>
    <font>
      <sz val="12"/>
      <color rgb="FF000000"/>
      <name val="Cambria"/>
      <family val="1"/>
    </font>
    <font>
      <b/>
      <sz val="12"/>
      <color rgb="FF000000"/>
      <name val="Cambria"/>
      <family val="1"/>
    </font>
    <font>
      <b/>
      <sz val="12"/>
      <color theme="1"/>
      <name val="Calibri"/>
      <family val="2"/>
    </font>
    <font>
      <u/>
      <sz val="10"/>
      <color theme="10"/>
      <name val="Arial"/>
      <family val="2"/>
    </font>
    <font>
      <b/>
      <sz val="11"/>
      <color theme="1"/>
      <name val="Calibri Light"/>
      <family val="2"/>
    </font>
    <font>
      <sz val="11"/>
      <color theme="1"/>
      <name val="Calibri Light"/>
      <family val="2"/>
    </font>
    <font>
      <b/>
      <sz val="16"/>
      <color theme="1"/>
      <name val="Calibri"/>
      <family val="2"/>
      <scheme val="minor"/>
    </font>
    <font>
      <b/>
      <sz val="14"/>
      <name val="Times New Roman"/>
      <family val="1"/>
    </font>
    <font>
      <sz val="14"/>
      <name val="Times New Roman"/>
      <family val="1"/>
    </font>
    <font>
      <b/>
      <i/>
      <sz val="12"/>
      <name val="Times New Roman"/>
      <family val="1"/>
    </font>
  </fonts>
  <fills count="7">
    <fill>
      <patternFill patternType="none"/>
    </fill>
    <fill>
      <patternFill patternType="gray125"/>
    </fill>
    <fill>
      <patternFill patternType="solid">
        <fgColor theme="0"/>
        <bgColor indexed="31"/>
      </patternFill>
    </fill>
    <fill>
      <patternFill patternType="solid">
        <fgColor theme="0"/>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00206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164" fontId="2" fillId="0" borderId="0" applyFill="0" applyBorder="0" applyAlignment="0" applyProtection="0"/>
    <xf numFmtId="9" fontId="2" fillId="0" borderId="0" applyFill="0" applyBorder="0" applyAlignment="0" applyProtection="0"/>
    <xf numFmtId="0" fontId="1" fillId="0" borderId="0"/>
    <xf numFmtId="44" fontId="1" fillId="0" borderId="0" applyFont="0" applyFill="0" applyBorder="0" applyAlignment="0" applyProtection="0"/>
    <xf numFmtId="0" fontId="28" fillId="0" borderId="0" applyNumberFormat="0" applyFill="0" applyBorder="0" applyAlignment="0" applyProtection="0"/>
  </cellStyleXfs>
  <cellXfs count="169">
    <xf numFmtId="0" fontId="0" fillId="0" borderId="0" xfId="0"/>
    <xf numFmtId="43" fontId="0" fillId="0" borderId="0" xfId="0" applyNumberFormat="1"/>
    <xf numFmtId="0" fontId="1" fillId="0" borderId="0" xfId="3"/>
    <xf numFmtId="164" fontId="2" fillId="0" borderId="1" xfId="1" applyBorder="1"/>
    <xf numFmtId="4" fontId="0" fillId="0" borderId="0" xfId="0" applyNumberFormat="1"/>
    <xf numFmtId="0" fontId="4" fillId="0" borderId="1" xfId="0" applyFont="1" applyBorder="1"/>
    <xf numFmtId="0" fontId="5" fillId="0" borderId="1" xfId="0" applyFont="1" applyBorder="1" applyAlignment="1">
      <alignment horizontal="center" vertical="center" wrapText="1"/>
    </xf>
    <xf numFmtId="0" fontId="4" fillId="0" borderId="2" xfId="0" applyFont="1" applyBorder="1" applyAlignment="1">
      <alignment horizontal="justify" vertical="center"/>
    </xf>
    <xf numFmtId="0" fontId="6" fillId="0" borderId="1" xfId="0" applyFont="1" applyBorder="1" applyAlignment="1">
      <alignment horizontal="center"/>
    </xf>
    <xf numFmtId="0" fontId="4" fillId="0" borderId="1" xfId="0" applyFont="1" applyBorder="1" applyAlignment="1">
      <alignment horizontal="justify" vertical="center"/>
    </xf>
    <xf numFmtId="0" fontId="6" fillId="0" borderId="0" xfId="0" applyFont="1"/>
    <xf numFmtId="0" fontId="4" fillId="0" borderId="1" xfId="0" applyFont="1" applyBorder="1" applyAlignment="1">
      <alignment vertical="center" wrapText="1"/>
    </xf>
    <xf numFmtId="164" fontId="2" fillId="0" borderId="1" xfId="1" applyBorder="1" applyAlignment="1">
      <alignment horizontal="center"/>
    </xf>
    <xf numFmtId="0" fontId="6" fillId="0" borderId="1" xfId="0" applyFont="1" applyBorder="1" applyAlignment="1">
      <alignment horizontal="center" vertical="center"/>
    </xf>
    <xf numFmtId="0" fontId="8" fillId="0" borderId="1" xfId="0" applyFont="1" applyBorder="1" applyAlignment="1">
      <alignment horizontal="left" vertical="center" wrapText="1"/>
    </xf>
    <xf numFmtId="0" fontId="6" fillId="0" borderId="6" xfId="0" applyFont="1" applyBorder="1" applyAlignment="1">
      <alignment horizontal="center" vertical="center"/>
    </xf>
    <xf numFmtId="164" fontId="2" fillId="0" borderId="1" xfId="1" applyBorder="1" applyAlignment="1">
      <alignment horizontal="center" vertical="center"/>
    </xf>
    <xf numFmtId="0" fontId="10" fillId="4" borderId="0" xfId="0" applyFont="1" applyFill="1" applyAlignment="1">
      <alignment vertical="center"/>
    </xf>
    <xf numFmtId="0" fontId="12" fillId="0" borderId="1" xfId="0" applyFont="1" applyBorder="1" applyAlignment="1">
      <alignment horizontal="center"/>
    </xf>
    <xf numFmtId="14" fontId="12" fillId="0" borderId="1" xfId="0" applyNumberFormat="1" applyFont="1" applyBorder="1" applyAlignment="1">
      <alignment horizontal="center"/>
    </xf>
    <xf numFmtId="0" fontId="13" fillId="0" borderId="0" xfId="0" applyFont="1" applyAlignment="1">
      <alignment horizontal="center"/>
    </xf>
    <xf numFmtId="0" fontId="13" fillId="0" borderId="0" xfId="0" applyFont="1" applyAlignment="1">
      <alignment horizontal="left"/>
    </xf>
    <xf numFmtId="4" fontId="12" fillId="0" borderId="1" xfId="0" applyNumberFormat="1" applyFont="1" applyBorder="1" applyAlignment="1">
      <alignment horizontal="center"/>
    </xf>
    <xf numFmtId="0" fontId="12" fillId="0" borderId="0" xfId="0" applyFont="1" applyAlignment="1">
      <alignment horizontal="center"/>
    </xf>
    <xf numFmtId="0" fontId="14" fillId="0" borderId="1" xfId="0" applyFont="1" applyBorder="1" applyAlignment="1">
      <alignment horizontal="center"/>
    </xf>
    <xf numFmtId="10" fontId="12" fillId="0" borderId="1" xfId="0" applyNumberFormat="1" applyFont="1" applyBorder="1"/>
    <xf numFmtId="4" fontId="12" fillId="0" borderId="1" xfId="0" applyNumberFormat="1" applyFont="1" applyBorder="1"/>
    <xf numFmtId="10" fontId="12" fillId="0" borderId="1" xfId="2" applyNumberFormat="1" applyFont="1" applyBorder="1" applyAlignment="1">
      <alignment horizontal="right"/>
    </xf>
    <xf numFmtId="2" fontId="12" fillId="0" borderId="1" xfId="0" applyNumberFormat="1" applyFont="1" applyBorder="1"/>
    <xf numFmtId="10" fontId="12" fillId="0" borderId="1" xfId="2" applyNumberFormat="1" applyFont="1" applyFill="1" applyBorder="1" applyAlignment="1">
      <alignment horizontal="right"/>
    </xf>
    <xf numFmtId="4" fontId="14" fillId="0" borderId="1" xfId="0" applyNumberFormat="1" applyFont="1" applyBorder="1"/>
    <xf numFmtId="0" fontId="15" fillId="0" borderId="0" xfId="0" applyFont="1" applyAlignment="1">
      <alignment horizontal="center"/>
    </xf>
    <xf numFmtId="2" fontId="15" fillId="0" borderId="0" xfId="0" applyNumberFormat="1" applyFont="1"/>
    <xf numFmtId="10" fontId="12" fillId="0" borderId="1" xfId="0" applyNumberFormat="1" applyFont="1" applyBorder="1" applyAlignment="1">
      <alignment horizontal="center"/>
    </xf>
    <xf numFmtId="10" fontId="12" fillId="3" borderId="1" xfId="0" applyNumberFormat="1" applyFont="1" applyFill="1" applyBorder="1" applyAlignment="1">
      <alignment horizontal="center"/>
    </xf>
    <xf numFmtId="10" fontId="14" fillId="0" borderId="1" xfId="0" applyNumberFormat="1" applyFont="1" applyBorder="1" applyAlignment="1">
      <alignment horizontal="center"/>
    </xf>
    <xf numFmtId="2" fontId="14" fillId="0" borderId="1" xfId="0" applyNumberFormat="1" applyFont="1" applyBorder="1"/>
    <xf numFmtId="10" fontId="12" fillId="0" borderId="1" xfId="0" applyNumberFormat="1" applyFont="1" applyBorder="1" applyAlignment="1">
      <alignment horizontal="right"/>
    </xf>
    <xf numFmtId="10" fontId="14" fillId="0" borderId="1" xfId="0" applyNumberFormat="1" applyFont="1" applyBorder="1" applyAlignment="1">
      <alignment horizontal="right"/>
    </xf>
    <xf numFmtId="0" fontId="14" fillId="2" borderId="1" xfId="0" applyFont="1" applyFill="1" applyBorder="1" applyAlignment="1">
      <alignment horizontal="center"/>
    </xf>
    <xf numFmtId="0" fontId="12" fillId="0" borderId="1" xfId="0" applyFont="1" applyBorder="1"/>
    <xf numFmtId="2" fontId="12" fillId="0" borderId="1" xfId="0" applyNumberFormat="1" applyFont="1" applyBorder="1" applyAlignment="1">
      <alignment horizontal="right"/>
    </xf>
    <xf numFmtId="166" fontId="12" fillId="0" borderId="1" xfId="0" applyNumberFormat="1" applyFont="1" applyBorder="1" applyAlignment="1">
      <alignment horizontal="center"/>
    </xf>
    <xf numFmtId="165" fontId="12" fillId="0" borderId="1" xfId="0" applyNumberFormat="1" applyFont="1" applyBorder="1" applyAlignment="1">
      <alignment horizontal="center"/>
    </xf>
    <xf numFmtId="0" fontId="14" fillId="0" borderId="1" xfId="0" applyFont="1" applyBorder="1" applyAlignment="1">
      <alignment horizontal="center" vertical="center"/>
    </xf>
    <xf numFmtId="10" fontId="12" fillId="0" borderId="1" xfId="2" applyNumberFormat="1" applyFont="1" applyBorder="1" applyAlignment="1"/>
    <xf numFmtId="0" fontId="12" fillId="0" borderId="0" xfId="0" applyFont="1" applyAlignment="1">
      <alignment horizontal="left"/>
    </xf>
    <xf numFmtId="0" fontId="12" fillId="0" borderId="0" xfId="0" applyFont="1"/>
    <xf numFmtId="2" fontId="12" fillId="0" borderId="0" xfId="0" applyNumberFormat="1" applyFont="1"/>
    <xf numFmtId="0" fontId="14" fillId="0" borderId="1" xfId="0" applyFont="1" applyBorder="1" applyAlignment="1">
      <alignment horizontal="center" wrapText="1"/>
    </xf>
    <xf numFmtId="0" fontId="14" fillId="0" borderId="1" xfId="0" applyFont="1" applyBorder="1"/>
    <xf numFmtId="0" fontId="14" fillId="0" borderId="1" xfId="0" applyFont="1" applyBorder="1" applyAlignment="1">
      <alignment horizontal="right"/>
    </xf>
    <xf numFmtId="0" fontId="14" fillId="0" borderId="0" xfId="0" applyFont="1" applyAlignment="1">
      <alignment horizontal="center"/>
    </xf>
    <xf numFmtId="2" fontId="14" fillId="0" borderId="0" xfId="0" applyNumberFormat="1" applyFont="1"/>
    <xf numFmtId="0" fontId="10" fillId="4" borderId="1" xfId="0" applyFont="1" applyFill="1" applyBorder="1" applyAlignment="1">
      <alignment horizontal="center" vertical="center"/>
    </xf>
    <xf numFmtId="164" fontId="18" fillId="6" borderId="1" xfId="1" applyFont="1" applyFill="1" applyBorder="1"/>
    <xf numFmtId="164" fontId="2" fillId="0" borderId="1" xfId="1" applyBorder="1" applyAlignment="1">
      <alignmen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20" fillId="0" borderId="0" xfId="0" applyFont="1" applyAlignment="1">
      <alignment vertical="center" wrapText="1"/>
    </xf>
    <xf numFmtId="0" fontId="0" fillId="0" borderId="0" xfId="0" applyAlignment="1">
      <alignment vertical="center"/>
    </xf>
    <xf numFmtId="14" fontId="2" fillId="0" borderId="0" xfId="0" applyNumberFormat="1"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vertical="center"/>
    </xf>
    <xf numFmtId="0" fontId="20" fillId="0" borderId="15" xfId="0" applyFont="1" applyBorder="1" applyAlignment="1">
      <alignment horizontal="center" vertical="center" wrapText="1"/>
    </xf>
    <xf numFmtId="167" fontId="27" fillId="0" borderId="20" xfId="0" applyNumberFormat="1" applyFont="1" applyBorder="1" applyAlignment="1">
      <alignment vertical="center" wrapText="1"/>
    </xf>
    <xf numFmtId="0" fontId="20" fillId="0" borderId="0" xfId="0" applyFont="1" applyAlignment="1">
      <alignment vertical="center"/>
    </xf>
    <xf numFmtId="0" fontId="20" fillId="0" borderId="21" xfId="0" applyFont="1" applyBorder="1" applyAlignment="1">
      <alignment vertical="center" wrapText="1"/>
    </xf>
    <xf numFmtId="0" fontId="20" fillId="0" borderId="22" xfId="0" applyFont="1" applyBorder="1" applyAlignment="1">
      <alignment vertical="center" wrapText="1"/>
    </xf>
    <xf numFmtId="0" fontId="33" fillId="3" borderId="1" xfId="0" applyFont="1" applyFill="1" applyBorder="1" applyAlignment="1">
      <alignment horizontal="left" vertical="center"/>
    </xf>
    <xf numFmtId="0" fontId="33" fillId="3" borderId="1" xfId="0" applyFont="1" applyFill="1" applyBorder="1" applyAlignment="1">
      <alignment horizontal="center" vertical="center"/>
    </xf>
    <xf numFmtId="168" fontId="33" fillId="3" borderId="1" xfId="0" applyNumberFormat="1" applyFont="1" applyFill="1" applyBorder="1" applyAlignment="1">
      <alignment horizontal="center" vertical="center"/>
    </xf>
    <xf numFmtId="169" fontId="33" fillId="3" borderId="1" xfId="0" applyNumberFormat="1" applyFont="1" applyFill="1" applyBorder="1" applyAlignment="1">
      <alignment horizontal="center" vertical="center"/>
    </xf>
    <xf numFmtId="168" fontId="32" fillId="3" borderId="1" xfId="0" applyNumberFormat="1" applyFont="1" applyFill="1" applyBorder="1" applyAlignment="1">
      <alignment horizontal="center" vertical="center"/>
    </xf>
    <xf numFmtId="0" fontId="34" fillId="0" borderId="1" xfId="0" applyFont="1" applyBorder="1" applyAlignment="1">
      <alignment horizontal="center" vertical="center"/>
    </xf>
    <xf numFmtId="0" fontId="20" fillId="0" borderId="21" xfId="0" applyFont="1" applyBorder="1" applyAlignment="1">
      <alignment horizontal="left" vertical="justify" wrapText="1"/>
    </xf>
    <xf numFmtId="0" fontId="20" fillId="0" borderId="0" xfId="0" applyFont="1" applyAlignment="1">
      <alignment horizontal="left" vertical="justify" wrapText="1"/>
    </xf>
    <xf numFmtId="0" fontId="20" fillId="0" borderId="22" xfId="0" applyFont="1" applyBorder="1" applyAlignment="1">
      <alignment horizontal="left" vertical="justify" wrapText="1"/>
    </xf>
    <xf numFmtId="14" fontId="20" fillId="0" borderId="0" xfId="0" applyNumberFormat="1" applyFont="1" applyAlignment="1">
      <alignment horizontal="left" vertical="center" wrapText="1"/>
    </xf>
    <xf numFmtId="0" fontId="27" fillId="0" borderId="21" xfId="0" applyFont="1" applyBorder="1" applyAlignment="1">
      <alignment horizontal="center" vertical="center" wrapText="1"/>
    </xf>
    <xf numFmtId="0" fontId="0" fillId="0" borderId="0" xfId="0" applyAlignment="1">
      <alignment vertical="center"/>
    </xf>
    <xf numFmtId="0" fontId="0" fillId="0" borderId="22" xfId="0" applyBorder="1" applyAlignment="1">
      <alignment vertical="center"/>
    </xf>
    <xf numFmtId="0" fontId="20" fillId="0" borderId="21" xfId="0" applyFont="1" applyBorder="1" applyAlignment="1">
      <alignment horizontal="center" vertical="center" wrapText="1"/>
    </xf>
    <xf numFmtId="0" fontId="20" fillId="0" borderId="23" xfId="0" applyFont="1" applyBorder="1" applyAlignment="1">
      <alignment horizontal="center" vertical="center" wrapText="1"/>
    </xf>
    <xf numFmtId="0" fontId="0" fillId="0" borderId="4" xfId="0" applyBorder="1" applyAlignment="1">
      <alignment vertical="center"/>
    </xf>
    <xf numFmtId="0" fontId="0" fillId="0" borderId="24" xfId="0" applyBorder="1" applyAlignment="1">
      <alignment vertical="center"/>
    </xf>
    <xf numFmtId="0" fontId="20" fillId="0" borderId="21" xfId="0" applyFont="1" applyBorder="1" applyAlignment="1">
      <alignment horizontal="justify" vertical="center" wrapText="1"/>
    </xf>
    <xf numFmtId="0" fontId="0" fillId="0" borderId="0" xfId="0" applyAlignment="1">
      <alignment horizontal="justify" vertical="center"/>
    </xf>
    <xf numFmtId="0" fontId="24" fillId="0" borderId="20" xfId="0" applyFont="1" applyBorder="1" applyAlignment="1">
      <alignment horizontal="justify" vertical="center"/>
    </xf>
    <xf numFmtId="0" fontId="24" fillId="0" borderId="22" xfId="0" applyFont="1" applyBorder="1" applyAlignment="1">
      <alignment horizontal="justify" vertical="center"/>
    </xf>
    <xf numFmtId="0" fontId="20" fillId="0" borderId="21" xfId="0" applyFont="1" applyBorder="1" applyAlignment="1">
      <alignment horizontal="left" vertical="center" wrapText="1"/>
    </xf>
    <xf numFmtId="0" fontId="20" fillId="0" borderId="0" xfId="0" applyFont="1" applyAlignment="1">
      <alignment horizontal="left" vertical="center" wrapText="1"/>
    </xf>
    <xf numFmtId="0" fontId="20" fillId="0" borderId="22" xfId="0" applyFont="1" applyBorder="1" applyAlignment="1">
      <alignment horizontal="left" vertical="center" wrapText="1"/>
    </xf>
    <xf numFmtId="0" fontId="20" fillId="0" borderId="21" xfId="0" applyFont="1" applyBorder="1" applyAlignment="1">
      <alignment horizontal="justify" vertical="justify" wrapText="1"/>
    </xf>
    <xf numFmtId="0" fontId="20" fillId="0" borderId="0" xfId="0" applyFont="1" applyAlignment="1">
      <alignment horizontal="justify" vertical="justify" wrapText="1"/>
    </xf>
    <xf numFmtId="0" fontId="20" fillId="0" borderId="22" xfId="0" applyFont="1" applyBorder="1" applyAlignment="1">
      <alignment horizontal="justify" vertical="justify" wrapText="1"/>
    </xf>
    <xf numFmtId="0" fontId="21" fillId="0" borderId="16" xfId="0" applyFont="1" applyBorder="1" applyAlignment="1">
      <alignment horizontal="left" vertical="center" wrapText="1"/>
    </xf>
    <xf numFmtId="0" fontId="24" fillId="0" borderId="18" xfId="0" applyFont="1" applyBorder="1" applyAlignment="1">
      <alignment vertical="center"/>
    </xf>
    <xf numFmtId="0" fontId="27" fillId="0" borderId="16" xfId="0" applyFont="1" applyBorder="1" applyAlignment="1">
      <alignment horizontal="left" vertical="center" wrapText="1"/>
    </xf>
    <xf numFmtId="0" fontId="24" fillId="0" borderId="17" xfId="0" applyFont="1" applyBorder="1" applyAlignment="1">
      <alignment vertical="center"/>
    </xf>
    <xf numFmtId="0" fontId="10" fillId="4" borderId="0" xfId="0" applyFont="1" applyFill="1" applyAlignment="1">
      <alignment horizontal="center" vertical="center"/>
    </xf>
    <xf numFmtId="0" fontId="20" fillId="0" borderId="19" xfId="0" applyFont="1" applyBorder="1" applyAlignment="1">
      <alignment horizontal="justify" vertical="center" wrapText="1"/>
    </xf>
    <xf numFmtId="0" fontId="28" fillId="0" borderId="16" xfId="5" applyBorder="1" applyAlignment="1">
      <alignment horizontal="left" vertical="center" wrapText="1"/>
    </xf>
    <xf numFmtId="0" fontId="25" fillId="0" borderId="16" xfId="0" applyFont="1" applyBorder="1" applyAlignment="1">
      <alignment horizontal="justify" vertical="justify" wrapText="1"/>
    </xf>
    <xf numFmtId="0" fontId="24" fillId="0" borderId="17" xfId="0" applyFont="1" applyBorder="1" applyAlignment="1">
      <alignment horizontal="justify" vertical="justify"/>
    </xf>
    <xf numFmtId="0" fontId="24" fillId="0" borderId="18" xfId="0" applyFont="1" applyBorder="1" applyAlignment="1">
      <alignment horizontal="justify" vertical="justify"/>
    </xf>
    <xf numFmtId="0" fontId="20" fillId="0" borderId="15" xfId="0" applyFont="1" applyBorder="1" applyAlignment="1">
      <alignment horizontal="center" vertical="center" wrapText="1"/>
    </xf>
    <xf numFmtId="0" fontId="24" fillId="0" borderId="15" xfId="0" applyFont="1" applyBorder="1" applyAlignment="1">
      <alignment vertical="center"/>
    </xf>
    <xf numFmtId="0" fontId="21" fillId="0" borderId="19" xfId="0" applyFont="1" applyBorder="1" applyAlignment="1">
      <alignment horizontal="left" vertical="center" wrapText="1"/>
    </xf>
    <xf numFmtId="0" fontId="24"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vertical="center"/>
    </xf>
    <xf numFmtId="0" fontId="21" fillId="0" borderId="0" xfId="0" applyFont="1" applyAlignment="1">
      <alignment horizontal="right" vertical="center" wrapText="1"/>
    </xf>
    <xf numFmtId="0" fontId="22" fillId="0" borderId="12" xfId="0" applyFont="1" applyBorder="1" applyAlignment="1">
      <alignment horizontal="left" vertical="center" wrapText="1"/>
    </xf>
    <xf numFmtId="0" fontId="23" fillId="0" borderId="13" xfId="0" applyFont="1" applyBorder="1" applyAlignment="1">
      <alignment vertical="center"/>
    </xf>
    <xf numFmtId="0" fontId="23" fillId="0" borderId="14" xfId="0" applyFont="1" applyBorder="1" applyAlignment="1">
      <alignment vertical="center"/>
    </xf>
    <xf numFmtId="0" fontId="22" fillId="0" borderId="15" xfId="0" applyFont="1" applyBorder="1" applyAlignment="1">
      <alignment horizontal="center" vertical="center" wrapText="1"/>
    </xf>
    <xf numFmtId="0" fontId="32" fillId="3" borderId="1" xfId="0" applyFont="1" applyFill="1" applyBorder="1" applyAlignment="1">
      <alignment horizontal="center" vertical="center"/>
    </xf>
    <xf numFmtId="0" fontId="31" fillId="4" borderId="1" xfId="0" applyFont="1" applyFill="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center"/>
    </xf>
    <xf numFmtId="0" fontId="10" fillId="3" borderId="0" xfId="0" applyFont="1" applyFill="1" applyAlignment="1">
      <alignment horizontal="center" vertical="center" wrapText="1"/>
    </xf>
    <xf numFmtId="0" fontId="32" fillId="0" borderId="2" xfId="0" applyFont="1" applyBorder="1" applyAlignment="1">
      <alignment horizontal="center" vertical="center" wrapText="1"/>
    </xf>
    <xf numFmtId="0" fontId="12" fillId="0" borderId="1" xfId="0" applyFont="1" applyBorder="1" applyAlignment="1">
      <alignment horizontal="left"/>
    </xf>
    <xf numFmtId="0" fontId="12" fillId="0" borderId="5" xfId="0" applyFont="1" applyBorder="1" applyAlignment="1">
      <alignment horizontal="left"/>
    </xf>
    <xf numFmtId="0" fontId="12" fillId="0" borderId="3" xfId="0" applyFont="1" applyBorder="1" applyAlignment="1">
      <alignment horizontal="left"/>
    </xf>
    <xf numFmtId="0" fontId="12" fillId="0" borderId="6" xfId="0" applyFont="1" applyBorder="1" applyAlignment="1">
      <alignment horizontal="left"/>
    </xf>
    <xf numFmtId="0" fontId="12" fillId="0" borderId="1" xfId="0" applyFont="1" applyBorder="1" applyAlignment="1">
      <alignment horizontal="center"/>
    </xf>
    <xf numFmtId="0" fontId="11" fillId="5" borderId="0" xfId="0" applyFont="1" applyFill="1" applyAlignment="1">
      <alignment horizontal="center" vertical="center"/>
    </xf>
    <xf numFmtId="0" fontId="12" fillId="0" borderId="0" xfId="0" applyFont="1" applyAlignment="1">
      <alignment horizontal="center"/>
    </xf>
    <xf numFmtId="0" fontId="14" fillId="0" borderId="1" xfId="0" applyFont="1" applyBorder="1" applyAlignment="1">
      <alignment horizontal="center"/>
    </xf>
    <xf numFmtId="0" fontId="14" fillId="2" borderId="9" xfId="0" applyFont="1" applyFill="1" applyBorder="1" applyAlignment="1">
      <alignment horizontal="center"/>
    </xf>
    <xf numFmtId="0" fontId="14" fillId="2" borderId="0" xfId="0" applyFont="1" applyFill="1" applyAlignment="1">
      <alignment horizontal="center"/>
    </xf>
    <xf numFmtId="0" fontId="12" fillId="0" borderId="1" xfId="0" applyFont="1" applyBorder="1"/>
    <xf numFmtId="0" fontId="12" fillId="0" borderId="5" xfId="0" applyFont="1" applyBorder="1" applyAlignment="1">
      <alignment horizontal="left" wrapText="1"/>
    </xf>
    <xf numFmtId="0" fontId="12" fillId="0" borderId="3" xfId="0" applyFont="1" applyBorder="1" applyAlignment="1">
      <alignment horizontal="left" wrapText="1"/>
    </xf>
    <xf numFmtId="0" fontId="12" fillId="0" borderId="6" xfId="0" applyFont="1" applyBorder="1" applyAlignment="1">
      <alignment horizontal="left" wrapText="1"/>
    </xf>
    <xf numFmtId="0" fontId="14" fillId="2" borderId="1" xfId="0" applyFont="1" applyFill="1" applyBorder="1" applyAlignment="1">
      <alignment horizontal="center"/>
    </xf>
    <xf numFmtId="0" fontId="14" fillId="2" borderId="5" xfId="0" applyFont="1" applyFill="1" applyBorder="1" applyAlignment="1">
      <alignment horizontal="center"/>
    </xf>
    <xf numFmtId="0" fontId="12" fillId="0" borderId="5" xfId="0" applyFont="1" applyBorder="1" applyAlignment="1">
      <alignment horizontal="center"/>
    </xf>
    <xf numFmtId="0" fontId="12" fillId="0" borderId="3" xfId="0" applyFont="1" applyBorder="1" applyAlignment="1">
      <alignment horizontal="center"/>
    </xf>
    <xf numFmtId="0" fontId="12" fillId="0" borderId="6" xfId="0" applyFont="1" applyBorder="1" applyAlignment="1">
      <alignment horizontal="center"/>
    </xf>
    <xf numFmtId="0" fontId="14" fillId="2" borderId="10" xfId="0" applyFont="1" applyFill="1" applyBorder="1" applyAlignment="1">
      <alignment horizontal="center"/>
    </xf>
    <xf numFmtId="0" fontId="14" fillId="2" borderId="8" xfId="0" applyFont="1" applyFill="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4" fillId="0" borderId="6" xfId="0" applyFont="1" applyBorder="1" applyAlignment="1">
      <alignment horizontal="center"/>
    </xf>
    <xf numFmtId="0" fontId="12" fillId="0" borderId="1" xfId="0" applyFont="1" applyBorder="1" applyAlignment="1">
      <alignment horizontal="left" vertical="center"/>
    </xf>
    <xf numFmtId="0" fontId="14" fillId="0" borderId="1" xfId="0" applyFont="1" applyBorder="1" applyAlignment="1">
      <alignment horizontal="left"/>
    </xf>
    <xf numFmtId="0" fontId="14" fillId="2" borderId="7" xfId="0" applyFont="1" applyFill="1" applyBorder="1" applyAlignment="1">
      <alignment horizontal="center"/>
    </xf>
    <xf numFmtId="0" fontId="14" fillId="2" borderId="3" xfId="0" applyFont="1" applyFill="1" applyBorder="1" applyAlignment="1">
      <alignment horizontal="center"/>
    </xf>
    <xf numFmtId="0" fontId="12" fillId="0" borderId="1" xfId="0" applyFont="1" applyBorder="1" applyAlignment="1">
      <alignment horizontal="left" vertical="center" wrapText="1"/>
    </xf>
    <xf numFmtId="0" fontId="14" fillId="2" borderId="11" xfId="0" applyFont="1" applyFill="1" applyBorder="1" applyAlignment="1">
      <alignment horizontal="center"/>
    </xf>
    <xf numFmtId="0" fontId="14" fillId="2" borderId="4" xfId="0" applyFont="1" applyFill="1" applyBorder="1" applyAlignment="1">
      <alignment horizontal="center"/>
    </xf>
    <xf numFmtId="0" fontId="14" fillId="0" borderId="5" xfId="0" applyFont="1" applyBorder="1" applyAlignment="1">
      <alignment horizontal="left"/>
    </xf>
    <xf numFmtId="0" fontId="14" fillId="0" borderId="3" xfId="0" applyFont="1" applyBorder="1" applyAlignment="1">
      <alignment horizontal="left"/>
    </xf>
    <xf numFmtId="0" fontId="14" fillId="0" borderId="6" xfId="0" applyFont="1" applyBorder="1" applyAlignment="1">
      <alignment horizontal="left"/>
    </xf>
    <xf numFmtId="0" fontId="12" fillId="0" borderId="0" xfId="0" applyFont="1" applyAlignment="1">
      <alignment horizontal="left"/>
    </xf>
    <xf numFmtId="0" fontId="14" fillId="0" borderId="1" xfId="0" applyFont="1" applyBorder="1" applyAlignment="1">
      <alignment horizontal="center" wrapText="1"/>
    </xf>
    <xf numFmtId="0" fontId="12" fillId="0" borderId="1" xfId="0" applyFont="1" applyBorder="1" applyAlignment="1">
      <alignment horizontal="center" vertical="center" wrapText="1"/>
    </xf>
    <xf numFmtId="0" fontId="5" fillId="0" borderId="1" xfId="0" applyFont="1" applyBorder="1" applyAlignment="1">
      <alignment horizontal="center"/>
    </xf>
    <xf numFmtId="0" fontId="9" fillId="0" borderId="1" xfId="0" applyFont="1" applyBorder="1" applyAlignment="1">
      <alignment horizontal="center"/>
    </xf>
    <xf numFmtId="0" fontId="5" fillId="0" borderId="1" xfId="0" applyFont="1" applyBorder="1" applyAlignment="1">
      <alignment horizontal="center" vertical="center"/>
    </xf>
    <xf numFmtId="0" fontId="5" fillId="0" borderId="5"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cellXfs>
  <cellStyles count="6">
    <cellStyle name="Hiperlink" xfId="5" builtinId="8"/>
    <cellStyle name="Moeda" xfId="1" builtinId="4"/>
    <cellStyle name="Moeda 2" xfId="4" xr:uid="{00000000-0005-0000-0000-000001000000}"/>
    <cellStyle name="Normal" xfId="0" builtinId="0"/>
    <cellStyle name="Normal 2" xfId="3" xr:uid="{00000000-0005-0000-0000-000005000000}"/>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C6C03-D3D1-4033-94C0-11A6C379C639}">
  <sheetPr>
    <tabColor theme="7" tint="-0.499984740745262"/>
  </sheetPr>
  <dimension ref="A1:Z1003"/>
  <sheetViews>
    <sheetView showGridLines="0" tabSelected="1" zoomScale="85" zoomScaleNormal="85" workbookViewId="0">
      <selection activeCell="A33" sqref="A33:F33"/>
    </sheetView>
  </sheetViews>
  <sheetFormatPr defaultColWidth="14.453125" defaultRowHeight="12.5" x14ac:dyDescent="0.25"/>
  <cols>
    <col min="1" max="1" width="13.54296875" style="60" customWidth="1"/>
    <col min="2" max="2" width="18.54296875" style="60" customWidth="1"/>
    <col min="3" max="3" width="19.1796875" style="60" customWidth="1"/>
    <col min="4" max="4" width="14.453125" style="60"/>
    <col min="5" max="5" width="22.453125" style="60" customWidth="1"/>
    <col min="6" max="6" width="24.7265625" style="60" customWidth="1"/>
    <col min="7" max="10" width="9.1796875" style="60" customWidth="1"/>
    <col min="11" max="11" width="8.7265625" style="60" customWidth="1"/>
    <col min="12" max="23" width="9.1796875" style="60" customWidth="1"/>
    <col min="24" max="26" width="8.7265625" style="60" customWidth="1"/>
    <col min="27" max="16384" width="14.453125" style="60"/>
  </cols>
  <sheetData>
    <row r="1" spans="1:26" ht="18.5" x14ac:dyDescent="0.25">
      <c r="A1" s="110"/>
      <c r="B1" s="111"/>
      <c r="C1" s="111"/>
      <c r="D1" s="111"/>
      <c r="E1" s="111"/>
      <c r="F1" s="111"/>
      <c r="G1" s="59"/>
      <c r="H1" s="59"/>
      <c r="I1" s="59"/>
      <c r="J1" s="59"/>
      <c r="K1" s="59"/>
      <c r="L1" s="59"/>
      <c r="M1" s="59"/>
      <c r="N1" s="59"/>
      <c r="O1" s="59"/>
      <c r="P1" s="59"/>
      <c r="Q1" s="59"/>
      <c r="R1" s="59"/>
      <c r="S1" s="59"/>
      <c r="T1" s="59"/>
      <c r="U1" s="59"/>
      <c r="V1" s="59"/>
      <c r="W1" s="59"/>
      <c r="X1" s="59"/>
      <c r="Y1" s="59"/>
      <c r="Z1" s="59"/>
    </row>
    <row r="2" spans="1:26" ht="15.5" x14ac:dyDescent="0.25">
      <c r="A2" s="112" t="s">
        <v>196</v>
      </c>
      <c r="B2" s="112"/>
      <c r="C2" s="112"/>
      <c r="D2" s="112"/>
      <c r="E2" s="112"/>
      <c r="F2" s="61" t="s">
        <v>197</v>
      </c>
      <c r="G2" s="59"/>
      <c r="H2" s="59"/>
      <c r="I2" s="59"/>
      <c r="J2" s="59"/>
      <c r="K2" s="59"/>
      <c r="L2" s="59"/>
      <c r="M2" s="59"/>
      <c r="N2" s="59"/>
      <c r="O2" s="59"/>
      <c r="P2" s="59"/>
      <c r="Q2" s="59"/>
      <c r="R2" s="59"/>
      <c r="S2" s="59"/>
      <c r="T2" s="59"/>
      <c r="U2" s="59"/>
      <c r="V2" s="59"/>
      <c r="W2" s="59"/>
      <c r="X2" s="59"/>
      <c r="Y2" s="59"/>
      <c r="Z2" s="59"/>
    </row>
    <row r="3" spans="1:26" ht="15" thickBot="1" x14ac:dyDescent="0.3">
      <c r="A3" s="59"/>
      <c r="B3" s="59"/>
      <c r="C3" s="59"/>
      <c r="D3" s="59"/>
      <c r="E3" s="59"/>
      <c r="F3" s="59"/>
      <c r="G3" s="59"/>
      <c r="H3" s="59"/>
      <c r="I3" s="59"/>
      <c r="J3" s="59"/>
      <c r="K3" s="59"/>
      <c r="L3" s="59"/>
      <c r="M3" s="59"/>
      <c r="N3" s="59"/>
      <c r="O3" s="59"/>
      <c r="P3" s="59"/>
      <c r="Q3" s="59"/>
      <c r="R3" s="59"/>
      <c r="S3" s="59"/>
      <c r="T3" s="59"/>
      <c r="U3" s="59"/>
      <c r="V3" s="59"/>
      <c r="W3" s="59"/>
      <c r="X3" s="59"/>
      <c r="Y3" s="59"/>
      <c r="Z3" s="59"/>
    </row>
    <row r="4" spans="1:26" ht="15" thickBot="1" x14ac:dyDescent="0.3">
      <c r="A4" s="113" t="s">
        <v>198</v>
      </c>
      <c r="B4" s="114"/>
      <c r="C4" s="114"/>
      <c r="D4" s="114"/>
      <c r="E4" s="114"/>
      <c r="F4" s="115"/>
      <c r="G4" s="59"/>
      <c r="H4" s="59"/>
      <c r="I4" s="59"/>
      <c r="J4" s="59"/>
      <c r="K4" s="59"/>
      <c r="L4" s="59"/>
      <c r="M4" s="59"/>
      <c r="N4" s="59"/>
      <c r="O4" s="59"/>
      <c r="P4" s="59"/>
      <c r="Q4" s="59"/>
      <c r="R4" s="59"/>
      <c r="S4" s="59"/>
      <c r="T4" s="59"/>
      <c r="U4" s="59"/>
      <c r="V4" s="59"/>
      <c r="W4" s="59"/>
      <c r="X4" s="59"/>
      <c r="Y4" s="59"/>
      <c r="Z4" s="59"/>
    </row>
    <row r="5" spans="1:26" ht="18.5" x14ac:dyDescent="0.25">
      <c r="A5" s="62"/>
      <c r="B5" s="63"/>
      <c r="C5" s="63"/>
      <c r="D5" s="63"/>
      <c r="E5" s="63"/>
      <c r="F5" s="63"/>
      <c r="G5" s="59"/>
      <c r="H5" s="59"/>
      <c r="I5" s="59"/>
      <c r="J5" s="59"/>
      <c r="K5" s="59"/>
      <c r="L5" s="59"/>
      <c r="M5" s="59"/>
      <c r="N5" s="59"/>
      <c r="O5" s="59"/>
      <c r="P5" s="59"/>
      <c r="Q5" s="59"/>
      <c r="R5" s="59"/>
      <c r="S5" s="59"/>
      <c r="T5" s="59"/>
      <c r="U5" s="59"/>
      <c r="V5" s="59"/>
      <c r="W5" s="59"/>
      <c r="X5" s="59"/>
      <c r="Y5" s="59"/>
      <c r="Z5" s="59"/>
    </row>
    <row r="6" spans="1:26" ht="15" customHeight="1" x14ac:dyDescent="0.25">
      <c r="A6" s="100" t="s">
        <v>199</v>
      </c>
      <c r="B6" s="100"/>
      <c r="C6" s="100"/>
      <c r="D6" s="100"/>
      <c r="E6" s="100"/>
      <c r="F6" s="100"/>
      <c r="G6" s="59"/>
      <c r="H6" s="59"/>
      <c r="I6" s="59"/>
      <c r="J6" s="59"/>
      <c r="K6" s="59"/>
      <c r="L6" s="59"/>
      <c r="M6" s="59"/>
      <c r="N6" s="59"/>
      <c r="O6" s="59"/>
      <c r="P6" s="59"/>
      <c r="Q6" s="59"/>
      <c r="R6" s="59"/>
      <c r="S6" s="59"/>
      <c r="T6" s="59"/>
      <c r="U6" s="59"/>
      <c r="V6" s="59"/>
      <c r="W6" s="59"/>
      <c r="X6" s="59"/>
      <c r="Y6" s="59"/>
      <c r="Z6" s="59"/>
    </row>
    <row r="7" spans="1:26" ht="14.5" x14ac:dyDescent="0.25">
      <c r="A7" s="59"/>
      <c r="B7" s="59"/>
      <c r="C7" s="59"/>
      <c r="D7" s="59"/>
      <c r="E7" s="59"/>
      <c r="F7" s="59"/>
      <c r="G7" s="59"/>
      <c r="H7" s="59"/>
      <c r="I7" s="59"/>
      <c r="J7" s="59"/>
      <c r="K7" s="59"/>
      <c r="L7" s="59"/>
      <c r="M7" s="59"/>
      <c r="N7" s="59"/>
      <c r="O7" s="59"/>
      <c r="P7" s="59"/>
      <c r="Q7" s="59"/>
      <c r="R7" s="59"/>
      <c r="S7" s="59"/>
      <c r="T7" s="59"/>
      <c r="U7" s="59"/>
      <c r="V7" s="59"/>
      <c r="W7" s="59"/>
      <c r="X7" s="59"/>
      <c r="Y7" s="59"/>
      <c r="Z7" s="59"/>
    </row>
    <row r="8" spans="1:26" ht="15" customHeight="1" x14ac:dyDescent="0.25">
      <c r="A8" s="100" t="s">
        <v>200</v>
      </c>
      <c r="B8" s="100"/>
      <c r="C8" s="100"/>
      <c r="D8" s="100"/>
      <c r="E8" s="100"/>
      <c r="F8" s="100"/>
      <c r="G8" s="59"/>
      <c r="H8" s="59"/>
      <c r="I8" s="59"/>
      <c r="J8" s="59"/>
      <c r="K8" s="59"/>
      <c r="L8" s="59"/>
      <c r="M8" s="59"/>
      <c r="N8" s="59"/>
      <c r="O8" s="59"/>
      <c r="P8" s="59"/>
      <c r="Q8" s="59"/>
      <c r="R8" s="59"/>
      <c r="S8" s="59"/>
      <c r="T8" s="59"/>
      <c r="U8" s="59"/>
      <c r="V8" s="59"/>
      <c r="W8" s="59"/>
      <c r="X8" s="59"/>
      <c r="Y8" s="59"/>
      <c r="Z8" s="59"/>
    </row>
    <row r="9" spans="1:26" ht="18.5" x14ac:dyDescent="0.25">
      <c r="A9" s="116"/>
      <c r="B9" s="107"/>
      <c r="C9" s="107"/>
      <c r="D9" s="107"/>
      <c r="E9" s="107"/>
      <c r="F9" s="107"/>
      <c r="G9" s="59"/>
      <c r="H9" s="59"/>
      <c r="I9" s="59"/>
      <c r="J9" s="59"/>
      <c r="K9" s="59"/>
      <c r="L9" s="59"/>
      <c r="M9" s="59"/>
      <c r="N9" s="59"/>
      <c r="O9" s="59"/>
      <c r="P9" s="59"/>
      <c r="Q9" s="59"/>
      <c r="R9" s="59"/>
      <c r="S9" s="59"/>
      <c r="T9" s="59"/>
      <c r="U9" s="59"/>
      <c r="V9" s="59"/>
      <c r="W9" s="59"/>
      <c r="X9" s="59"/>
      <c r="Y9" s="59"/>
      <c r="Z9" s="59"/>
    </row>
    <row r="10" spans="1:26" ht="63" customHeight="1" x14ac:dyDescent="0.25">
      <c r="A10" s="103" t="s">
        <v>201</v>
      </c>
      <c r="B10" s="104"/>
      <c r="C10" s="104"/>
      <c r="D10" s="104"/>
      <c r="E10" s="104"/>
      <c r="F10" s="105"/>
      <c r="G10" s="59"/>
      <c r="H10" s="59"/>
      <c r="I10" s="59"/>
      <c r="J10" s="59"/>
      <c r="K10" s="59"/>
      <c r="L10" s="59"/>
      <c r="M10" s="59"/>
      <c r="N10" s="59"/>
      <c r="O10" s="59"/>
      <c r="P10" s="59"/>
      <c r="Q10" s="59"/>
      <c r="R10" s="59"/>
      <c r="S10" s="59"/>
      <c r="T10" s="59"/>
      <c r="U10" s="59"/>
      <c r="V10" s="59"/>
      <c r="W10" s="59"/>
      <c r="X10" s="59"/>
      <c r="Y10" s="59"/>
      <c r="Z10" s="59"/>
    </row>
    <row r="11" spans="1:26" ht="14.5" x14ac:dyDescent="0.25">
      <c r="A11" s="106"/>
      <c r="B11" s="107"/>
      <c r="C11" s="107"/>
      <c r="D11" s="107"/>
      <c r="E11" s="107"/>
      <c r="F11" s="107"/>
      <c r="G11" s="59"/>
      <c r="H11" s="59"/>
      <c r="I11" s="59"/>
      <c r="J11" s="59"/>
      <c r="K11" s="59"/>
      <c r="L11" s="59"/>
      <c r="M11" s="59"/>
      <c r="N11" s="59"/>
      <c r="O11" s="59"/>
      <c r="P11" s="59"/>
      <c r="Q11" s="59"/>
      <c r="R11" s="59"/>
      <c r="S11" s="59"/>
      <c r="T11" s="59"/>
      <c r="U11" s="59"/>
      <c r="V11" s="59"/>
      <c r="W11" s="59"/>
      <c r="X11" s="59"/>
      <c r="Y11" s="59"/>
      <c r="Z11" s="59"/>
    </row>
    <row r="12" spans="1:26" ht="15" customHeight="1" x14ac:dyDescent="0.25">
      <c r="A12" s="100" t="s">
        <v>202</v>
      </c>
      <c r="B12" s="100"/>
      <c r="C12" s="100"/>
      <c r="D12" s="100"/>
      <c r="E12" s="100"/>
      <c r="F12" s="100"/>
      <c r="G12" s="59"/>
      <c r="H12" s="59"/>
      <c r="I12" s="59"/>
      <c r="J12" s="59"/>
      <c r="K12" s="59"/>
      <c r="L12" s="59"/>
      <c r="M12" s="59"/>
      <c r="N12" s="59"/>
      <c r="O12" s="59"/>
      <c r="P12" s="59"/>
      <c r="Q12" s="59"/>
      <c r="R12" s="59"/>
      <c r="S12" s="59"/>
      <c r="T12" s="59"/>
      <c r="U12" s="59"/>
      <c r="V12" s="59"/>
      <c r="W12" s="59"/>
      <c r="X12" s="59"/>
      <c r="Y12" s="59"/>
      <c r="Z12" s="59"/>
    </row>
    <row r="13" spans="1:26" ht="15.5" x14ac:dyDescent="0.25">
      <c r="A13" s="108" t="s">
        <v>235</v>
      </c>
      <c r="B13" s="80"/>
      <c r="C13" s="80"/>
      <c r="D13" s="80"/>
      <c r="E13" s="109"/>
      <c r="F13" s="65" t="s">
        <v>203</v>
      </c>
      <c r="G13" s="59"/>
      <c r="H13" s="59"/>
      <c r="I13" s="59"/>
      <c r="J13" s="59"/>
      <c r="K13" s="59"/>
      <c r="L13" s="59"/>
      <c r="M13" s="59"/>
      <c r="N13" s="59"/>
      <c r="O13" s="59"/>
      <c r="P13" s="59"/>
      <c r="Q13" s="59"/>
      <c r="R13" s="59"/>
      <c r="S13" s="59"/>
      <c r="T13" s="59"/>
      <c r="U13" s="59"/>
      <c r="V13" s="59"/>
      <c r="W13" s="59"/>
      <c r="X13" s="59"/>
      <c r="Y13" s="59"/>
      <c r="Z13" s="59"/>
    </row>
    <row r="14" spans="1:26" ht="14.5" x14ac:dyDescent="0.25">
      <c r="A14" s="64"/>
      <c r="B14" s="64"/>
      <c r="C14" s="64"/>
      <c r="D14" s="64"/>
      <c r="E14" s="64"/>
      <c r="F14" s="64"/>
      <c r="G14" s="59"/>
      <c r="H14" s="59"/>
      <c r="I14" s="59"/>
      <c r="J14" s="59"/>
      <c r="K14" s="59"/>
      <c r="L14" s="59"/>
      <c r="M14" s="59"/>
      <c r="N14" s="59"/>
      <c r="O14" s="59"/>
      <c r="P14" s="59"/>
      <c r="Q14" s="59"/>
      <c r="R14" s="59"/>
      <c r="S14" s="59"/>
      <c r="T14" s="59"/>
      <c r="U14" s="59"/>
      <c r="V14" s="59"/>
      <c r="W14" s="59"/>
      <c r="X14" s="59"/>
      <c r="Y14" s="59"/>
      <c r="Z14" s="59"/>
    </row>
    <row r="15" spans="1:26" ht="15" customHeight="1" x14ac:dyDescent="0.25">
      <c r="A15" s="100" t="s">
        <v>204</v>
      </c>
      <c r="B15" s="100"/>
      <c r="C15" s="100"/>
      <c r="D15" s="100"/>
      <c r="E15" s="100"/>
      <c r="F15" s="100"/>
      <c r="G15" s="59"/>
      <c r="H15" s="59"/>
      <c r="I15" s="59"/>
      <c r="J15" s="59"/>
      <c r="K15" s="59"/>
      <c r="L15" s="59"/>
      <c r="M15" s="59"/>
      <c r="N15" s="59"/>
      <c r="O15" s="59"/>
      <c r="P15" s="59"/>
      <c r="Q15" s="59"/>
      <c r="R15" s="59"/>
      <c r="S15" s="59"/>
      <c r="T15" s="59"/>
      <c r="U15" s="59"/>
      <c r="V15" s="59"/>
      <c r="W15" s="59"/>
      <c r="X15" s="59"/>
      <c r="Y15" s="59"/>
      <c r="Z15" s="59"/>
    </row>
    <row r="16" spans="1:26" ht="15" customHeight="1" x14ac:dyDescent="0.25">
      <c r="A16" s="96" t="s">
        <v>205</v>
      </c>
      <c r="B16" s="97"/>
      <c r="C16" s="98"/>
      <c r="D16" s="99"/>
      <c r="E16" s="99"/>
      <c r="F16" s="97"/>
      <c r="G16" s="59"/>
      <c r="H16" s="59"/>
      <c r="I16" s="59"/>
      <c r="J16" s="59"/>
      <c r="K16" s="59"/>
      <c r="L16" s="59"/>
      <c r="M16" s="59"/>
      <c r="N16" s="59"/>
      <c r="O16" s="59"/>
      <c r="P16" s="59"/>
      <c r="Q16" s="59"/>
      <c r="R16" s="59"/>
      <c r="S16" s="59"/>
      <c r="T16" s="59"/>
      <c r="U16" s="59"/>
      <c r="V16" s="59"/>
      <c r="W16" s="59"/>
      <c r="X16" s="59"/>
      <c r="Y16" s="59"/>
      <c r="Z16" s="59"/>
    </row>
    <row r="17" spans="1:26" ht="15" customHeight="1" x14ac:dyDescent="0.25">
      <c r="A17" s="96" t="s">
        <v>206</v>
      </c>
      <c r="B17" s="97"/>
      <c r="C17" s="98"/>
      <c r="D17" s="99"/>
      <c r="E17" s="99"/>
      <c r="F17" s="97"/>
      <c r="G17" s="59"/>
      <c r="H17" s="59"/>
      <c r="I17" s="59"/>
      <c r="J17" s="59"/>
      <c r="K17" s="59"/>
      <c r="L17" s="59"/>
      <c r="M17" s="59"/>
      <c r="N17" s="59"/>
      <c r="O17" s="59"/>
      <c r="P17" s="59"/>
      <c r="Q17" s="59"/>
      <c r="R17" s="59"/>
      <c r="S17" s="59"/>
      <c r="T17" s="59"/>
      <c r="U17" s="59"/>
      <c r="V17" s="59"/>
      <c r="W17" s="59"/>
      <c r="X17" s="59"/>
      <c r="Y17" s="59"/>
      <c r="Z17" s="59"/>
    </row>
    <row r="18" spans="1:26" ht="15" customHeight="1" x14ac:dyDescent="0.25">
      <c r="A18" s="96" t="s">
        <v>207</v>
      </c>
      <c r="B18" s="97"/>
      <c r="C18" s="98"/>
      <c r="D18" s="99"/>
      <c r="E18" s="99"/>
      <c r="F18" s="97"/>
      <c r="G18" s="59"/>
      <c r="H18" s="59"/>
      <c r="I18" s="59"/>
      <c r="J18" s="59"/>
      <c r="K18" s="59"/>
      <c r="L18" s="59"/>
      <c r="M18" s="59"/>
      <c r="N18" s="59"/>
      <c r="O18" s="59"/>
      <c r="P18" s="59"/>
      <c r="Q18" s="59"/>
      <c r="R18" s="59"/>
      <c r="S18" s="59"/>
      <c r="T18" s="59"/>
      <c r="U18" s="59"/>
      <c r="V18" s="59"/>
      <c r="W18" s="59"/>
      <c r="X18" s="59"/>
      <c r="Y18" s="59"/>
      <c r="Z18" s="59"/>
    </row>
    <row r="19" spans="1:26" ht="15" customHeight="1" x14ac:dyDescent="0.25">
      <c r="A19" s="96" t="s">
        <v>208</v>
      </c>
      <c r="B19" s="97"/>
      <c r="C19" s="98"/>
      <c r="D19" s="99"/>
      <c r="E19" s="99"/>
      <c r="F19" s="97"/>
      <c r="G19" s="59"/>
      <c r="H19" s="59"/>
      <c r="I19" s="59"/>
      <c r="J19" s="59"/>
      <c r="K19" s="59"/>
      <c r="L19" s="59"/>
      <c r="M19" s="59"/>
      <c r="N19" s="59"/>
      <c r="O19" s="59"/>
      <c r="P19" s="59"/>
      <c r="Q19" s="59"/>
      <c r="R19" s="59"/>
      <c r="S19" s="59"/>
      <c r="T19" s="59"/>
      <c r="U19" s="59"/>
      <c r="V19" s="59"/>
      <c r="W19" s="59"/>
      <c r="X19" s="59"/>
      <c r="Y19" s="59"/>
      <c r="Z19" s="59"/>
    </row>
    <row r="20" spans="1:26" ht="15" customHeight="1" x14ac:dyDescent="0.25">
      <c r="A20" s="96" t="s">
        <v>209</v>
      </c>
      <c r="B20" s="97"/>
      <c r="C20" s="98"/>
      <c r="D20" s="99"/>
      <c r="E20" s="99"/>
      <c r="F20" s="97"/>
      <c r="G20" s="59"/>
      <c r="H20" s="59"/>
      <c r="I20" s="59"/>
      <c r="J20" s="59"/>
      <c r="K20" s="59"/>
      <c r="L20" s="59"/>
      <c r="M20" s="59"/>
      <c r="N20" s="59"/>
      <c r="O20" s="59"/>
      <c r="P20" s="59"/>
      <c r="Q20" s="59"/>
      <c r="R20" s="59"/>
      <c r="S20" s="59"/>
      <c r="T20" s="59"/>
      <c r="U20" s="59"/>
      <c r="V20" s="59"/>
      <c r="W20" s="59"/>
      <c r="X20" s="59"/>
      <c r="Y20" s="59"/>
      <c r="Z20" s="59"/>
    </row>
    <row r="21" spans="1:26" ht="15" customHeight="1" x14ac:dyDescent="0.25">
      <c r="A21" s="96" t="s">
        <v>210</v>
      </c>
      <c r="B21" s="97"/>
      <c r="C21" s="102"/>
      <c r="D21" s="99"/>
      <c r="E21" s="99"/>
      <c r="F21" s="97"/>
      <c r="G21" s="59"/>
      <c r="H21" s="59"/>
      <c r="I21" s="59"/>
      <c r="J21" s="59"/>
      <c r="K21" s="59"/>
      <c r="L21" s="59"/>
      <c r="M21" s="59"/>
      <c r="N21" s="59"/>
      <c r="O21" s="59"/>
      <c r="P21" s="59"/>
      <c r="Q21" s="59"/>
      <c r="R21" s="59"/>
      <c r="S21" s="59"/>
      <c r="T21" s="59"/>
      <c r="U21" s="59"/>
      <c r="V21" s="59"/>
      <c r="W21" s="59"/>
      <c r="X21" s="59"/>
      <c r="Y21" s="59"/>
      <c r="Z21" s="59"/>
    </row>
    <row r="22" spans="1:26" ht="15" customHeight="1" x14ac:dyDescent="0.25">
      <c r="A22" s="96" t="s">
        <v>211</v>
      </c>
      <c r="B22" s="97"/>
      <c r="C22" s="98"/>
      <c r="D22" s="99"/>
      <c r="E22" s="99"/>
      <c r="F22" s="97"/>
      <c r="G22" s="59"/>
      <c r="H22" s="59"/>
      <c r="I22" s="59"/>
      <c r="J22" s="59"/>
      <c r="K22" s="59"/>
      <c r="L22" s="59"/>
      <c r="M22" s="59"/>
      <c r="N22" s="59"/>
      <c r="O22" s="59"/>
      <c r="P22" s="59"/>
      <c r="Q22" s="59"/>
      <c r="R22" s="59"/>
      <c r="S22" s="59"/>
      <c r="T22" s="59"/>
      <c r="U22" s="59"/>
      <c r="V22" s="59"/>
      <c r="W22" s="59"/>
      <c r="X22" s="59"/>
      <c r="Y22" s="59"/>
      <c r="Z22" s="59"/>
    </row>
    <row r="23" spans="1:26" ht="15" customHeight="1" x14ac:dyDescent="0.25">
      <c r="A23" s="96" t="s">
        <v>212</v>
      </c>
      <c r="B23" s="97"/>
      <c r="C23" s="98"/>
      <c r="D23" s="99"/>
      <c r="E23" s="99"/>
      <c r="F23" s="97"/>
      <c r="G23" s="59"/>
      <c r="H23" s="59"/>
      <c r="I23" s="59"/>
      <c r="J23" s="59"/>
      <c r="K23" s="59"/>
      <c r="L23" s="59"/>
      <c r="M23" s="59"/>
      <c r="N23" s="59"/>
      <c r="O23" s="59"/>
      <c r="P23" s="59"/>
      <c r="Q23" s="59"/>
      <c r="R23" s="59"/>
      <c r="S23" s="59"/>
      <c r="T23" s="59"/>
      <c r="U23" s="59"/>
      <c r="V23" s="59"/>
      <c r="W23" s="59"/>
      <c r="X23" s="59"/>
      <c r="Y23" s="59"/>
      <c r="Z23" s="59"/>
    </row>
    <row r="24" spans="1:26" ht="15" customHeight="1" x14ac:dyDescent="0.25">
      <c r="A24" s="98" t="s">
        <v>213</v>
      </c>
      <c r="B24" s="99"/>
      <c r="C24" s="99"/>
      <c r="D24" s="99"/>
      <c r="E24" s="99"/>
      <c r="F24" s="97"/>
      <c r="G24" s="59"/>
      <c r="H24" s="59"/>
      <c r="I24" s="59"/>
      <c r="J24" s="59"/>
      <c r="K24" s="59"/>
      <c r="L24" s="59"/>
      <c r="M24" s="59"/>
      <c r="N24" s="59"/>
      <c r="O24" s="59"/>
      <c r="P24" s="59"/>
      <c r="Q24" s="59"/>
      <c r="R24" s="59"/>
      <c r="S24" s="59"/>
      <c r="T24" s="59"/>
      <c r="U24" s="59"/>
      <c r="V24" s="59"/>
      <c r="W24" s="59"/>
      <c r="X24" s="59"/>
      <c r="Y24" s="59"/>
      <c r="Z24" s="59"/>
    </row>
    <row r="25" spans="1:26" ht="15" customHeight="1" x14ac:dyDescent="0.25">
      <c r="A25" s="96" t="s">
        <v>214</v>
      </c>
      <c r="B25" s="97"/>
      <c r="C25" s="98"/>
      <c r="D25" s="99"/>
      <c r="E25" s="99"/>
      <c r="F25" s="97"/>
      <c r="G25" s="59"/>
      <c r="H25" s="59"/>
      <c r="I25" s="59"/>
      <c r="J25" s="59"/>
      <c r="K25" s="59"/>
      <c r="L25" s="59"/>
      <c r="M25" s="59"/>
      <c r="N25" s="59"/>
      <c r="O25" s="59"/>
      <c r="P25" s="59"/>
      <c r="Q25" s="59"/>
      <c r="R25" s="59"/>
      <c r="S25" s="59"/>
      <c r="T25" s="59"/>
      <c r="U25" s="59"/>
      <c r="V25" s="59"/>
      <c r="W25" s="59"/>
      <c r="X25" s="59"/>
      <c r="Y25" s="59"/>
      <c r="Z25" s="59"/>
    </row>
    <row r="26" spans="1:26" ht="15" customHeight="1" x14ac:dyDescent="0.25">
      <c r="A26" s="96" t="s">
        <v>215</v>
      </c>
      <c r="B26" s="97"/>
      <c r="C26" s="98"/>
      <c r="D26" s="99"/>
      <c r="E26" s="99"/>
      <c r="F26" s="97"/>
      <c r="G26" s="59"/>
      <c r="H26" s="59"/>
      <c r="I26" s="59"/>
      <c r="J26" s="59"/>
      <c r="K26" s="59"/>
      <c r="L26" s="59"/>
      <c r="M26" s="59"/>
      <c r="N26" s="59"/>
      <c r="O26" s="59"/>
      <c r="P26" s="59"/>
      <c r="Q26" s="59"/>
      <c r="R26" s="59"/>
      <c r="S26" s="59"/>
      <c r="T26" s="59"/>
      <c r="U26" s="59"/>
      <c r="V26" s="59"/>
      <c r="W26" s="59"/>
      <c r="X26" s="59"/>
      <c r="Y26" s="59"/>
      <c r="Z26" s="59"/>
    </row>
    <row r="27" spans="1:26" ht="15" customHeight="1" x14ac:dyDescent="0.25">
      <c r="A27" s="96" t="s">
        <v>216</v>
      </c>
      <c r="B27" s="97"/>
      <c r="C27" s="98"/>
      <c r="D27" s="99"/>
      <c r="E27" s="99"/>
      <c r="F27" s="97"/>
      <c r="G27" s="59"/>
      <c r="H27" s="59"/>
      <c r="I27" s="59"/>
      <c r="J27" s="59"/>
      <c r="K27" s="59"/>
      <c r="L27" s="59"/>
      <c r="M27" s="59"/>
      <c r="N27" s="59"/>
      <c r="O27" s="59"/>
      <c r="P27" s="59"/>
      <c r="Q27" s="59"/>
      <c r="R27" s="59"/>
      <c r="S27" s="59"/>
      <c r="T27" s="59"/>
      <c r="U27" s="59"/>
      <c r="V27" s="59"/>
      <c r="W27" s="59"/>
      <c r="X27" s="59"/>
      <c r="Y27" s="59"/>
      <c r="Z27" s="59"/>
    </row>
    <row r="28" spans="1:26" ht="15" customHeight="1" x14ac:dyDescent="0.25">
      <c r="A28" s="59"/>
      <c r="B28" s="91"/>
      <c r="C28" s="80"/>
      <c r="D28" s="80"/>
      <c r="E28" s="80"/>
      <c r="F28" s="80"/>
      <c r="G28" s="59"/>
      <c r="H28" s="59"/>
      <c r="I28" s="59"/>
      <c r="J28" s="59"/>
      <c r="K28" s="59"/>
      <c r="L28" s="59"/>
      <c r="M28" s="59"/>
      <c r="N28" s="59"/>
      <c r="O28" s="59"/>
      <c r="P28" s="59"/>
      <c r="Q28" s="59"/>
      <c r="R28" s="59"/>
      <c r="S28" s="59"/>
      <c r="T28" s="59"/>
      <c r="U28" s="59"/>
      <c r="V28" s="59"/>
      <c r="W28" s="59"/>
      <c r="X28" s="59"/>
      <c r="Y28" s="59"/>
      <c r="Z28" s="59"/>
    </row>
    <row r="29" spans="1:26" ht="15" customHeight="1" x14ac:dyDescent="0.25">
      <c r="A29" s="100" t="s">
        <v>217</v>
      </c>
      <c r="B29" s="100"/>
      <c r="C29" s="100"/>
      <c r="D29" s="100"/>
      <c r="E29" s="100"/>
      <c r="F29" s="100"/>
      <c r="G29" s="59"/>
      <c r="H29" s="59"/>
      <c r="I29" s="59"/>
      <c r="J29" s="59"/>
      <c r="K29" s="59"/>
      <c r="L29" s="59"/>
      <c r="M29" s="59"/>
      <c r="N29" s="59"/>
      <c r="O29" s="59"/>
      <c r="P29" s="59"/>
      <c r="Q29" s="59"/>
      <c r="R29" s="59"/>
      <c r="S29" s="59"/>
      <c r="T29" s="59"/>
      <c r="U29" s="59"/>
      <c r="V29" s="59"/>
      <c r="W29" s="59"/>
      <c r="X29" s="59"/>
      <c r="Y29" s="59"/>
      <c r="Z29" s="59"/>
    </row>
    <row r="30" spans="1:26" ht="25.5" customHeight="1" x14ac:dyDescent="0.25">
      <c r="A30" s="101" t="s">
        <v>218</v>
      </c>
      <c r="B30" s="87"/>
      <c r="C30" s="87"/>
      <c r="D30" s="87"/>
      <c r="E30" s="87"/>
      <c r="F30" s="88"/>
      <c r="G30" s="59"/>
      <c r="H30" s="59"/>
      <c r="I30" s="59"/>
      <c r="J30" s="59"/>
      <c r="K30" s="59"/>
      <c r="L30" s="59"/>
      <c r="M30" s="59"/>
      <c r="N30" s="59"/>
      <c r="O30" s="59"/>
      <c r="P30" s="59"/>
      <c r="Q30" s="59"/>
      <c r="R30" s="59"/>
      <c r="S30" s="59"/>
      <c r="T30" s="59"/>
      <c r="U30" s="59"/>
      <c r="V30" s="59"/>
      <c r="W30" s="59"/>
      <c r="X30" s="59"/>
      <c r="Y30" s="59"/>
      <c r="Z30" s="59"/>
    </row>
    <row r="31" spans="1:26" ht="14.5" x14ac:dyDescent="0.25">
      <c r="A31" s="86" t="s">
        <v>219</v>
      </c>
      <c r="B31" s="87"/>
      <c r="C31" s="87"/>
      <c r="D31" s="87"/>
      <c r="E31" s="87"/>
      <c r="F31" s="88"/>
      <c r="G31" s="59"/>
      <c r="H31" s="59"/>
      <c r="I31" s="59"/>
      <c r="J31" s="59"/>
      <c r="K31" s="59"/>
      <c r="L31" s="59"/>
      <c r="M31" s="59"/>
      <c r="N31" s="59"/>
      <c r="O31" s="59"/>
      <c r="P31" s="59"/>
      <c r="Q31" s="59"/>
      <c r="R31" s="59"/>
      <c r="S31" s="59"/>
      <c r="T31" s="59"/>
      <c r="U31" s="59"/>
      <c r="V31" s="59"/>
      <c r="W31" s="59"/>
      <c r="X31" s="59"/>
      <c r="Y31" s="59"/>
      <c r="Z31" s="59"/>
    </row>
    <row r="32" spans="1:26" ht="19.5" customHeight="1" x14ac:dyDescent="0.25">
      <c r="A32" s="86" t="s">
        <v>220</v>
      </c>
      <c r="B32" s="87"/>
      <c r="C32" s="87"/>
      <c r="D32" s="87"/>
      <c r="E32" s="87"/>
      <c r="F32" s="88"/>
      <c r="G32" s="59"/>
      <c r="H32" s="59"/>
      <c r="I32" s="59"/>
      <c r="J32" s="59"/>
      <c r="K32" s="59"/>
      <c r="L32" s="59"/>
      <c r="M32" s="59"/>
      <c r="N32" s="59"/>
      <c r="O32" s="59"/>
      <c r="P32" s="59"/>
      <c r="Q32" s="59"/>
      <c r="R32" s="59"/>
      <c r="S32" s="59"/>
      <c r="T32" s="59"/>
      <c r="U32" s="59"/>
      <c r="V32" s="59"/>
      <c r="W32" s="59"/>
      <c r="X32" s="59"/>
      <c r="Y32" s="59"/>
      <c r="Z32" s="59"/>
    </row>
    <row r="33" spans="1:26" ht="32.25" customHeight="1" x14ac:dyDescent="0.25">
      <c r="A33" s="86" t="s">
        <v>221</v>
      </c>
      <c r="B33" s="87"/>
      <c r="C33" s="87"/>
      <c r="D33" s="87"/>
      <c r="E33" s="87"/>
      <c r="F33" s="88"/>
      <c r="G33" s="59"/>
      <c r="H33" s="59"/>
      <c r="I33" s="59"/>
      <c r="J33" s="59"/>
      <c r="K33" s="59"/>
      <c r="L33" s="59"/>
      <c r="M33" s="59"/>
      <c r="N33" s="59"/>
      <c r="O33" s="59"/>
      <c r="P33" s="59"/>
      <c r="Q33" s="59"/>
      <c r="R33" s="59"/>
      <c r="S33" s="59"/>
      <c r="T33" s="59"/>
      <c r="U33" s="59"/>
      <c r="V33" s="59"/>
      <c r="W33" s="59"/>
      <c r="X33" s="59"/>
      <c r="Y33" s="59"/>
      <c r="Z33" s="59"/>
    </row>
    <row r="34" spans="1:26" ht="42.75" customHeight="1" x14ac:dyDescent="0.25">
      <c r="A34" s="86" t="s">
        <v>222</v>
      </c>
      <c r="B34" s="87"/>
      <c r="C34" s="87"/>
      <c r="D34" s="87"/>
      <c r="E34" s="87"/>
      <c r="F34" s="88"/>
      <c r="G34" s="66"/>
      <c r="H34" s="66"/>
      <c r="I34" s="66"/>
      <c r="J34" s="66"/>
      <c r="K34" s="66"/>
      <c r="L34" s="66"/>
      <c r="M34" s="66"/>
      <c r="N34" s="66"/>
      <c r="O34" s="66"/>
      <c r="P34" s="66"/>
      <c r="Q34" s="66"/>
      <c r="R34" s="66"/>
      <c r="S34" s="66"/>
      <c r="T34" s="66"/>
      <c r="U34" s="66"/>
      <c r="V34" s="66"/>
      <c r="W34" s="66"/>
      <c r="X34" s="59"/>
      <c r="Y34" s="59"/>
      <c r="Z34" s="59"/>
    </row>
    <row r="35" spans="1:26" ht="46.5" customHeight="1" x14ac:dyDescent="0.25">
      <c r="A35" s="86" t="s">
        <v>223</v>
      </c>
      <c r="B35" s="87"/>
      <c r="C35" s="87"/>
      <c r="D35" s="87"/>
      <c r="E35" s="87"/>
      <c r="F35" s="88"/>
      <c r="G35" s="66"/>
      <c r="H35" s="66"/>
      <c r="I35" s="66"/>
      <c r="J35" s="66"/>
      <c r="K35" s="66"/>
      <c r="L35" s="66"/>
      <c r="M35" s="66"/>
      <c r="N35" s="66"/>
      <c r="O35" s="66"/>
      <c r="P35" s="66"/>
      <c r="Q35" s="66"/>
      <c r="R35" s="66"/>
      <c r="S35" s="66"/>
      <c r="T35" s="66"/>
      <c r="U35" s="66"/>
      <c r="V35" s="66"/>
      <c r="W35" s="66"/>
      <c r="X35" s="59"/>
      <c r="Y35" s="59"/>
      <c r="Z35" s="59"/>
    </row>
    <row r="36" spans="1:26" ht="44.25" customHeight="1" x14ac:dyDescent="0.25">
      <c r="A36" s="86" t="s">
        <v>224</v>
      </c>
      <c r="B36" s="87"/>
      <c r="C36" s="87"/>
      <c r="D36" s="87"/>
      <c r="E36" s="87"/>
      <c r="F36" s="88"/>
      <c r="G36" s="66"/>
      <c r="H36" s="66"/>
      <c r="I36" s="66"/>
      <c r="J36" s="66"/>
      <c r="K36" s="66"/>
      <c r="L36" s="66"/>
      <c r="M36" s="66"/>
      <c r="N36" s="66"/>
      <c r="O36" s="66"/>
      <c r="P36" s="66"/>
      <c r="Q36" s="66"/>
      <c r="R36" s="66"/>
      <c r="S36" s="66"/>
      <c r="T36" s="66"/>
      <c r="U36" s="66"/>
      <c r="V36" s="66"/>
      <c r="W36" s="66"/>
      <c r="X36" s="59"/>
      <c r="Y36" s="59"/>
      <c r="Z36" s="59"/>
    </row>
    <row r="37" spans="1:26" ht="14.5" x14ac:dyDescent="0.25">
      <c r="A37" s="86" t="s">
        <v>225</v>
      </c>
      <c r="B37" s="87"/>
      <c r="C37" s="87"/>
      <c r="D37" s="87"/>
      <c r="E37" s="87"/>
      <c r="F37" s="88"/>
      <c r="G37" s="66"/>
      <c r="H37" s="66"/>
      <c r="I37" s="66"/>
      <c r="J37" s="66"/>
      <c r="K37" s="66"/>
      <c r="L37" s="66"/>
      <c r="M37" s="66"/>
      <c r="N37" s="66"/>
      <c r="O37" s="66"/>
      <c r="P37" s="66"/>
      <c r="Q37" s="66"/>
      <c r="R37" s="66"/>
      <c r="S37" s="66"/>
      <c r="T37" s="66"/>
      <c r="U37" s="66"/>
      <c r="V37" s="66"/>
      <c r="W37" s="66"/>
      <c r="X37" s="59"/>
      <c r="Y37" s="59"/>
      <c r="Z37" s="59"/>
    </row>
    <row r="38" spans="1:26" ht="14.5" x14ac:dyDescent="0.25">
      <c r="A38" s="86" t="s">
        <v>226</v>
      </c>
      <c r="B38" s="87"/>
      <c r="C38" s="87"/>
      <c r="D38" s="87"/>
      <c r="E38" s="87"/>
      <c r="F38" s="88"/>
      <c r="G38" s="66"/>
      <c r="H38" s="66"/>
      <c r="I38" s="66"/>
      <c r="J38" s="66"/>
      <c r="K38" s="66"/>
      <c r="L38" s="66"/>
      <c r="M38" s="66"/>
      <c r="N38" s="66"/>
      <c r="O38" s="66"/>
      <c r="P38" s="66"/>
      <c r="Q38" s="66"/>
      <c r="R38" s="66"/>
      <c r="S38" s="66"/>
      <c r="T38" s="66"/>
      <c r="U38" s="66"/>
      <c r="V38" s="66"/>
      <c r="W38" s="66"/>
      <c r="X38" s="59"/>
      <c r="Y38" s="59"/>
      <c r="Z38" s="59"/>
    </row>
    <row r="39" spans="1:26" ht="14.5" x14ac:dyDescent="0.25">
      <c r="A39" s="86" t="s">
        <v>227</v>
      </c>
      <c r="B39" s="87"/>
      <c r="C39" s="87"/>
      <c r="D39" s="87"/>
      <c r="E39" s="87"/>
      <c r="F39" s="88"/>
      <c r="G39" s="66"/>
      <c r="H39" s="66"/>
      <c r="I39" s="66"/>
      <c r="J39" s="66"/>
      <c r="K39" s="66"/>
      <c r="L39" s="66"/>
      <c r="M39" s="66"/>
      <c r="N39" s="66"/>
      <c r="O39" s="66"/>
      <c r="P39" s="66"/>
      <c r="Q39" s="66"/>
      <c r="R39" s="66"/>
      <c r="S39" s="66"/>
      <c r="T39" s="66"/>
      <c r="U39" s="66"/>
      <c r="V39" s="66"/>
      <c r="W39" s="66"/>
      <c r="X39" s="59"/>
      <c r="Y39" s="59"/>
      <c r="Z39" s="59"/>
    </row>
    <row r="40" spans="1:26" ht="14.5" x14ac:dyDescent="0.25">
      <c r="A40" s="86" t="s">
        <v>228</v>
      </c>
      <c r="B40" s="87"/>
      <c r="C40" s="87"/>
      <c r="D40" s="87"/>
      <c r="E40" s="87"/>
      <c r="F40" s="89"/>
      <c r="G40" s="59"/>
      <c r="H40" s="59"/>
      <c r="I40" s="59"/>
      <c r="J40" s="59"/>
      <c r="K40" s="59"/>
      <c r="L40" s="59"/>
      <c r="M40" s="59"/>
      <c r="N40" s="59"/>
      <c r="O40" s="59"/>
      <c r="P40" s="59"/>
      <c r="Q40" s="59"/>
      <c r="R40" s="59"/>
      <c r="S40" s="59"/>
      <c r="T40" s="59"/>
      <c r="U40" s="59"/>
      <c r="V40" s="59"/>
      <c r="W40" s="59"/>
      <c r="X40" s="59"/>
      <c r="Y40" s="59"/>
      <c r="Z40" s="59"/>
    </row>
    <row r="41" spans="1:26" ht="47.25" customHeight="1" x14ac:dyDescent="0.25">
      <c r="A41" s="90" t="s">
        <v>229</v>
      </c>
      <c r="B41" s="91"/>
      <c r="C41" s="91"/>
      <c r="D41" s="91"/>
      <c r="E41" s="91"/>
      <c r="F41" s="92"/>
      <c r="G41" s="66"/>
      <c r="H41" s="66"/>
      <c r="I41" s="66"/>
      <c r="J41" s="66"/>
      <c r="K41" s="66"/>
      <c r="L41" s="66"/>
      <c r="M41" s="66"/>
      <c r="N41" s="66"/>
      <c r="O41" s="66"/>
      <c r="P41" s="66"/>
      <c r="Q41" s="66"/>
      <c r="R41" s="66"/>
      <c r="S41" s="66"/>
      <c r="T41" s="66"/>
      <c r="U41" s="66"/>
      <c r="V41" s="66"/>
      <c r="W41" s="66"/>
      <c r="X41" s="59"/>
      <c r="Y41" s="59"/>
      <c r="Z41" s="59"/>
    </row>
    <row r="42" spans="1:26" ht="210.75" customHeight="1" x14ac:dyDescent="0.25">
      <c r="A42" s="93" t="s">
        <v>230</v>
      </c>
      <c r="B42" s="94"/>
      <c r="C42" s="94"/>
      <c r="D42" s="94"/>
      <c r="E42" s="94"/>
      <c r="F42" s="95"/>
      <c r="G42" s="66"/>
      <c r="H42" s="66"/>
      <c r="I42" s="66"/>
      <c r="J42" s="66"/>
      <c r="K42" s="66"/>
      <c r="L42" s="66"/>
      <c r="M42" s="66"/>
      <c r="N42" s="66"/>
      <c r="O42" s="66"/>
      <c r="P42" s="66"/>
      <c r="Q42" s="66"/>
      <c r="R42" s="66"/>
      <c r="S42" s="66"/>
      <c r="T42" s="66"/>
      <c r="U42" s="66"/>
      <c r="V42" s="66"/>
      <c r="W42" s="66"/>
      <c r="X42" s="59"/>
      <c r="Y42" s="59"/>
      <c r="Z42" s="59"/>
    </row>
    <row r="43" spans="1:26" ht="409.5" customHeight="1" x14ac:dyDescent="0.25">
      <c r="A43" s="93" t="s">
        <v>231</v>
      </c>
      <c r="B43" s="94"/>
      <c r="C43" s="94"/>
      <c r="D43" s="94"/>
      <c r="E43" s="94"/>
      <c r="F43" s="95"/>
      <c r="G43" s="66"/>
      <c r="H43" s="66"/>
      <c r="I43" s="66"/>
      <c r="J43" s="66"/>
      <c r="K43" s="66"/>
      <c r="L43" s="66"/>
      <c r="M43" s="66"/>
      <c r="N43" s="66"/>
      <c r="O43" s="66"/>
      <c r="P43" s="66"/>
      <c r="Q43" s="66"/>
      <c r="R43" s="66"/>
      <c r="S43" s="66"/>
      <c r="T43" s="66"/>
      <c r="U43" s="66"/>
      <c r="V43" s="66"/>
      <c r="W43" s="66"/>
      <c r="X43" s="59"/>
      <c r="Y43" s="59"/>
      <c r="Z43" s="59"/>
    </row>
    <row r="44" spans="1:26" ht="76.5" customHeight="1" x14ac:dyDescent="0.25">
      <c r="A44" s="75" t="s">
        <v>232</v>
      </c>
      <c r="B44" s="76"/>
      <c r="C44" s="76"/>
      <c r="D44" s="76"/>
      <c r="E44" s="76"/>
      <c r="F44" s="77"/>
      <c r="G44" s="66"/>
      <c r="H44" s="66"/>
      <c r="I44" s="66"/>
      <c r="J44" s="66"/>
      <c r="K44" s="66"/>
      <c r="L44" s="66"/>
      <c r="M44" s="66"/>
      <c r="N44" s="66"/>
      <c r="O44" s="66"/>
      <c r="P44" s="66"/>
      <c r="Q44" s="66"/>
      <c r="R44" s="66"/>
      <c r="S44" s="66"/>
      <c r="T44" s="66"/>
      <c r="U44" s="66"/>
      <c r="V44" s="66"/>
      <c r="W44" s="66"/>
      <c r="X44" s="59"/>
      <c r="Y44" s="59"/>
      <c r="Z44" s="59"/>
    </row>
    <row r="45" spans="1:26" ht="14.5" x14ac:dyDescent="0.25">
      <c r="A45" s="67"/>
      <c r="B45" s="78"/>
      <c r="C45" s="78"/>
      <c r="D45" s="59"/>
      <c r="E45" s="59"/>
      <c r="F45" s="68"/>
      <c r="G45" s="66"/>
      <c r="H45" s="66"/>
      <c r="I45" s="66"/>
      <c r="J45" s="66"/>
      <c r="K45" s="66"/>
      <c r="L45" s="66"/>
      <c r="M45" s="66"/>
      <c r="N45" s="66"/>
      <c r="O45" s="66"/>
      <c r="P45" s="66"/>
      <c r="Q45" s="66"/>
      <c r="R45" s="66"/>
      <c r="S45" s="66"/>
      <c r="T45" s="66"/>
      <c r="U45" s="66"/>
      <c r="V45" s="66"/>
      <c r="W45" s="66"/>
      <c r="X45" s="59"/>
      <c r="Y45" s="59"/>
      <c r="Z45" s="59"/>
    </row>
    <row r="46" spans="1:26" ht="14.5" x14ac:dyDescent="0.25">
      <c r="A46" s="67"/>
      <c r="B46" s="59"/>
      <c r="C46" s="59"/>
      <c r="D46" s="59"/>
      <c r="E46" s="59"/>
      <c r="F46" s="68"/>
      <c r="G46" s="66"/>
      <c r="H46" s="66"/>
      <c r="I46" s="66"/>
      <c r="J46" s="66"/>
      <c r="K46" s="66"/>
      <c r="L46" s="66"/>
      <c r="M46" s="66"/>
      <c r="N46" s="66"/>
      <c r="O46" s="66"/>
      <c r="P46" s="66"/>
      <c r="Q46" s="66"/>
      <c r="R46" s="66"/>
      <c r="S46" s="66"/>
      <c r="T46" s="66"/>
      <c r="U46" s="66"/>
      <c r="V46" s="66"/>
      <c r="W46" s="66"/>
      <c r="X46" s="59"/>
      <c r="Y46" s="59"/>
      <c r="Z46" s="59"/>
    </row>
    <row r="47" spans="1:26" ht="14.5" x14ac:dyDescent="0.25">
      <c r="A47" s="67"/>
      <c r="B47" s="59"/>
      <c r="C47" s="59"/>
      <c r="D47" s="59"/>
      <c r="E47" s="59"/>
      <c r="F47" s="68"/>
      <c r="G47" s="66"/>
      <c r="H47" s="66"/>
      <c r="I47" s="66"/>
      <c r="J47" s="66"/>
      <c r="K47" s="66"/>
      <c r="L47" s="66"/>
      <c r="M47" s="66"/>
      <c r="N47" s="66"/>
      <c r="O47" s="66"/>
      <c r="P47" s="66"/>
      <c r="Q47" s="66"/>
      <c r="R47" s="66"/>
      <c r="S47" s="66"/>
      <c r="T47" s="66"/>
      <c r="U47" s="66"/>
      <c r="V47" s="66"/>
      <c r="W47" s="66"/>
      <c r="X47" s="59"/>
      <c r="Y47" s="59"/>
      <c r="Z47" s="59"/>
    </row>
    <row r="48" spans="1:26" ht="15.5" x14ac:dyDescent="0.25">
      <c r="A48" s="79"/>
      <c r="B48" s="80"/>
      <c r="C48" s="80"/>
      <c r="D48" s="80"/>
      <c r="E48" s="80"/>
      <c r="F48" s="81"/>
      <c r="G48" s="66"/>
      <c r="H48" s="66"/>
      <c r="I48" s="66"/>
      <c r="J48" s="66"/>
      <c r="K48" s="66"/>
      <c r="L48" s="66"/>
      <c r="M48" s="66"/>
      <c r="N48" s="66"/>
      <c r="O48" s="66"/>
      <c r="P48" s="66"/>
      <c r="Q48" s="66"/>
      <c r="R48" s="66"/>
      <c r="S48" s="66"/>
      <c r="T48" s="66"/>
      <c r="U48" s="66"/>
      <c r="V48" s="66"/>
      <c r="W48" s="66"/>
      <c r="X48" s="59"/>
      <c r="Y48" s="59"/>
      <c r="Z48" s="59"/>
    </row>
    <row r="49" spans="1:26" ht="14.5" x14ac:dyDescent="0.25">
      <c r="A49" s="82" t="s">
        <v>233</v>
      </c>
      <c r="B49" s="80"/>
      <c r="C49" s="80"/>
      <c r="D49" s="80"/>
      <c r="E49" s="80"/>
      <c r="F49" s="81"/>
      <c r="G49" s="59"/>
      <c r="H49" s="59"/>
      <c r="I49" s="59"/>
      <c r="J49" s="59"/>
      <c r="K49" s="59"/>
      <c r="L49" s="59"/>
      <c r="M49" s="59"/>
      <c r="N49" s="59"/>
      <c r="O49" s="59"/>
      <c r="P49" s="59"/>
      <c r="Q49" s="59"/>
      <c r="R49" s="59"/>
      <c r="S49" s="59"/>
      <c r="T49" s="59"/>
      <c r="U49" s="59"/>
      <c r="V49" s="59"/>
      <c r="W49" s="59"/>
      <c r="X49" s="59"/>
      <c r="Y49" s="59"/>
      <c r="Z49" s="59"/>
    </row>
    <row r="50" spans="1:26" ht="14.5" x14ac:dyDescent="0.25">
      <c r="A50" s="83" t="s">
        <v>234</v>
      </c>
      <c r="B50" s="84"/>
      <c r="C50" s="84"/>
      <c r="D50" s="84"/>
      <c r="E50" s="84"/>
      <c r="F50" s="85"/>
      <c r="G50" s="59"/>
      <c r="H50" s="59"/>
      <c r="I50" s="59"/>
      <c r="J50" s="59"/>
      <c r="K50" s="59"/>
      <c r="L50" s="59"/>
      <c r="M50" s="59"/>
      <c r="N50" s="59"/>
      <c r="O50" s="59"/>
      <c r="P50" s="59"/>
      <c r="Q50" s="59"/>
      <c r="R50" s="59"/>
      <c r="S50" s="59"/>
      <c r="T50" s="59"/>
      <c r="U50" s="59"/>
      <c r="V50" s="59"/>
      <c r="W50" s="59"/>
      <c r="X50" s="59"/>
      <c r="Y50" s="59"/>
      <c r="Z50" s="59"/>
    </row>
    <row r="51" spans="1:26" ht="14.5" x14ac:dyDescent="0.2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14.5" x14ac:dyDescent="0.2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14.5" x14ac:dyDescent="0.2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4.5" x14ac:dyDescent="0.2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4.5" x14ac:dyDescent="0.2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4.5" x14ac:dyDescent="0.2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ht="14.5" x14ac:dyDescent="0.2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ht="14.5" x14ac:dyDescent="0.2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ht="14.5" x14ac:dyDescent="0.2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ht="14.5" x14ac:dyDescent="0.2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ht="14.5" x14ac:dyDescent="0.2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ht="14.5" x14ac:dyDescent="0.2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ht="14.5" x14ac:dyDescent="0.2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ht="14.5" x14ac:dyDescent="0.2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4.5" x14ac:dyDescent="0.2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4.5" x14ac:dyDescent="0.2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4.5" x14ac:dyDescent="0.2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14.5" x14ac:dyDescent="0.2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4.5" x14ac:dyDescent="0.2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14.5" x14ac:dyDescent="0.2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14.5" x14ac:dyDescent="0.2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14.5" x14ac:dyDescent="0.2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14.5" x14ac:dyDescent="0.2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4.5" x14ac:dyDescent="0.2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ht="14.5" x14ac:dyDescent="0.2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ht="14.5" x14ac:dyDescent="0.2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ht="14.5" x14ac:dyDescent="0.2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14.5" x14ac:dyDescent="0.2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14.5" x14ac:dyDescent="0.2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14.5" x14ac:dyDescent="0.2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14.5" x14ac:dyDescent="0.2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14.5" x14ac:dyDescent="0.2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ht="14.5" x14ac:dyDescent="0.2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ht="14.5" x14ac:dyDescent="0.2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ht="14.5" x14ac:dyDescent="0.2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14.5" x14ac:dyDescent="0.2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14.5" x14ac:dyDescent="0.2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14.5" x14ac:dyDescent="0.2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ht="14.5" x14ac:dyDescent="0.2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ht="14.5" x14ac:dyDescent="0.2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ht="14.5" x14ac:dyDescent="0.2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14.5" x14ac:dyDescent="0.2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ht="14.5" x14ac:dyDescent="0.2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14.5" x14ac:dyDescent="0.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ht="14.5" x14ac:dyDescent="0.2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4.5" x14ac:dyDescent="0.2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ht="14.5" x14ac:dyDescent="0.2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ht="14.5"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ht="14.5" x14ac:dyDescent="0.2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ht="14.5" x14ac:dyDescent="0.2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4.5" x14ac:dyDescent="0.2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4.5"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4.5"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4.5"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4.5"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4.5"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4.5"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4.5"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4.5"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4.5"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4.5"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4.5"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4.5"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4.5"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4.5"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4.5"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4.5"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4.5"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4.5"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4.5"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4.5"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4.5"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4.5"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4.5"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4.5"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4.5" x14ac:dyDescent="0.2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4.5" x14ac:dyDescent="0.2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4.5" x14ac:dyDescent="0.2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4.5" x14ac:dyDescent="0.2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4.5" x14ac:dyDescent="0.2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4.5" x14ac:dyDescent="0.2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4.5" x14ac:dyDescent="0.2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4.5" x14ac:dyDescent="0.2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4.5" x14ac:dyDescent="0.2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4.5" x14ac:dyDescent="0.2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4.5" x14ac:dyDescent="0.2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4.5" x14ac:dyDescent="0.2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4.5" x14ac:dyDescent="0.2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4.5" x14ac:dyDescent="0.2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4.5" x14ac:dyDescent="0.2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4.5" x14ac:dyDescent="0.2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4.5" x14ac:dyDescent="0.2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4.5" x14ac:dyDescent="0.2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4.5" x14ac:dyDescent="0.2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4.5" x14ac:dyDescent="0.2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4.5" x14ac:dyDescent="0.2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4.5" x14ac:dyDescent="0.2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4.5" x14ac:dyDescent="0.2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4.5" x14ac:dyDescent="0.2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4.5" x14ac:dyDescent="0.2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4.5" x14ac:dyDescent="0.2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4.5" x14ac:dyDescent="0.2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4.5" x14ac:dyDescent="0.2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4.5" x14ac:dyDescent="0.2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4.5" x14ac:dyDescent="0.2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4.5" x14ac:dyDescent="0.2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4.5" x14ac:dyDescent="0.2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4.5" x14ac:dyDescent="0.2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4.5" x14ac:dyDescent="0.2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4.5" x14ac:dyDescent="0.2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4.5" x14ac:dyDescent="0.2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4.5" x14ac:dyDescent="0.2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4.5" x14ac:dyDescent="0.2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4.5" x14ac:dyDescent="0.2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4.5" x14ac:dyDescent="0.2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4.5" x14ac:dyDescent="0.2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4.5" x14ac:dyDescent="0.2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4.5" x14ac:dyDescent="0.2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4.5" x14ac:dyDescent="0.2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4.5" x14ac:dyDescent="0.2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4.5" x14ac:dyDescent="0.2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4.5" x14ac:dyDescent="0.2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4.5" x14ac:dyDescent="0.25">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4.5" x14ac:dyDescent="0.2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4.5" x14ac:dyDescent="0.25">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4.5" x14ac:dyDescent="0.2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4.5" x14ac:dyDescent="0.25">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4.5" x14ac:dyDescent="0.25">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4.5" x14ac:dyDescent="0.25">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4.5" x14ac:dyDescent="0.25">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4.5" x14ac:dyDescent="0.25">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4.5" x14ac:dyDescent="0.25">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4.5" x14ac:dyDescent="0.2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4.5" x14ac:dyDescent="0.2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4.5" x14ac:dyDescent="0.2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4.5" x14ac:dyDescent="0.2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4.5" x14ac:dyDescent="0.2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4.5" x14ac:dyDescent="0.2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4.5" x14ac:dyDescent="0.2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4.5" x14ac:dyDescent="0.2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4.5" x14ac:dyDescent="0.25">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4.5" x14ac:dyDescent="0.25">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4.5" x14ac:dyDescent="0.2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4.5" x14ac:dyDescent="0.2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4.5" x14ac:dyDescent="0.25">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4.5" x14ac:dyDescent="0.25">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4.5" x14ac:dyDescent="0.25">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4.5" x14ac:dyDescent="0.25">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4.5" x14ac:dyDescent="0.25">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4.5" x14ac:dyDescent="0.25">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4.5" x14ac:dyDescent="0.25">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4.5" x14ac:dyDescent="0.25">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4.5" x14ac:dyDescent="0.2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4.5" x14ac:dyDescent="0.2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4.5" x14ac:dyDescent="0.25">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4.5" x14ac:dyDescent="0.25">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4.5" x14ac:dyDescent="0.25">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4.5" x14ac:dyDescent="0.25">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4.5" x14ac:dyDescent="0.25">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4.5" x14ac:dyDescent="0.25">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4.5" x14ac:dyDescent="0.25">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4.5" x14ac:dyDescent="0.25">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4.5" x14ac:dyDescent="0.25">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4.5" x14ac:dyDescent="0.25">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4.5" x14ac:dyDescent="0.25">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4.5" x14ac:dyDescent="0.25">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4.5" x14ac:dyDescent="0.25">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4.5" x14ac:dyDescent="0.25">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4.5" x14ac:dyDescent="0.25">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4.5" x14ac:dyDescent="0.25">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4.5" x14ac:dyDescent="0.25">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4.5" x14ac:dyDescent="0.25">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4.5" x14ac:dyDescent="0.25">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4.5" x14ac:dyDescent="0.25">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4.5" x14ac:dyDescent="0.25">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4.5" x14ac:dyDescent="0.25">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4.5" x14ac:dyDescent="0.25">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4.5" x14ac:dyDescent="0.25">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4.5" x14ac:dyDescent="0.25">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4.5" x14ac:dyDescent="0.25">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4.5" x14ac:dyDescent="0.25">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4.5" x14ac:dyDescent="0.25">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4.5" x14ac:dyDescent="0.25">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4.5" x14ac:dyDescent="0.25">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4.5" x14ac:dyDescent="0.25">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4.5" x14ac:dyDescent="0.25">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4.5" x14ac:dyDescent="0.25">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4.5" x14ac:dyDescent="0.25">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4.5" x14ac:dyDescent="0.25">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4.5" x14ac:dyDescent="0.25">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4.5" x14ac:dyDescent="0.25">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4.5" x14ac:dyDescent="0.25">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4.5" x14ac:dyDescent="0.25">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4.5" x14ac:dyDescent="0.25">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4.5" x14ac:dyDescent="0.25">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4.5" x14ac:dyDescent="0.25">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4.5" x14ac:dyDescent="0.25">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4.5" x14ac:dyDescent="0.25">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4.5" x14ac:dyDescent="0.25">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4.5" x14ac:dyDescent="0.25">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4.5" x14ac:dyDescent="0.25">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4.5" x14ac:dyDescent="0.25">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4.5" x14ac:dyDescent="0.25">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4.5" x14ac:dyDescent="0.25">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4.5" x14ac:dyDescent="0.25">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4.5" x14ac:dyDescent="0.25">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4.5" x14ac:dyDescent="0.25">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4.5" x14ac:dyDescent="0.25">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4.5" x14ac:dyDescent="0.25">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4.5" x14ac:dyDescent="0.25">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4.5" x14ac:dyDescent="0.25">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4.5" x14ac:dyDescent="0.25">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4.5" x14ac:dyDescent="0.25">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4.5" x14ac:dyDescent="0.25">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4.5" x14ac:dyDescent="0.25">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4.5" x14ac:dyDescent="0.25">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4.5" x14ac:dyDescent="0.25">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4.5" x14ac:dyDescent="0.25">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4.5" x14ac:dyDescent="0.25">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4.5" x14ac:dyDescent="0.25">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4.5" x14ac:dyDescent="0.25">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4.5" x14ac:dyDescent="0.25">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4.5" x14ac:dyDescent="0.25">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4.5" x14ac:dyDescent="0.25">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4.5" x14ac:dyDescent="0.25">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4.5" x14ac:dyDescent="0.25">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4.5" x14ac:dyDescent="0.25">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4.5" x14ac:dyDescent="0.25">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4.5" x14ac:dyDescent="0.25">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4.5"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4.5" x14ac:dyDescent="0.25">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4.5"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4.5" x14ac:dyDescent="0.25">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4.5" x14ac:dyDescent="0.25">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4.5" x14ac:dyDescent="0.25">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4.5" x14ac:dyDescent="0.25">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4.5" x14ac:dyDescent="0.25">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4.5" x14ac:dyDescent="0.25">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4.5" x14ac:dyDescent="0.25">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4.5" x14ac:dyDescent="0.25">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4.5" x14ac:dyDescent="0.25">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4.5" x14ac:dyDescent="0.25">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4.5" x14ac:dyDescent="0.25">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4.5" x14ac:dyDescent="0.25">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4.5" x14ac:dyDescent="0.25">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4.5" x14ac:dyDescent="0.25">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4.5" x14ac:dyDescent="0.25">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4.5" x14ac:dyDescent="0.25">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4.5" x14ac:dyDescent="0.25">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4.5" x14ac:dyDescent="0.25">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4.5" x14ac:dyDescent="0.25">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4.5" x14ac:dyDescent="0.25">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4.5" x14ac:dyDescent="0.25">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4.5" x14ac:dyDescent="0.25">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4.5" x14ac:dyDescent="0.25">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4.5" x14ac:dyDescent="0.25">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4.5" x14ac:dyDescent="0.25">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4.5" x14ac:dyDescent="0.25">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4.5" x14ac:dyDescent="0.25">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4.5" x14ac:dyDescent="0.25">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4.5" x14ac:dyDescent="0.25">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4.5" x14ac:dyDescent="0.25">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4.5" x14ac:dyDescent="0.25">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4.5" x14ac:dyDescent="0.25">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4.5" x14ac:dyDescent="0.25">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4.5" x14ac:dyDescent="0.25">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4.5" x14ac:dyDescent="0.25">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4.5" x14ac:dyDescent="0.25">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4.5" x14ac:dyDescent="0.25">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4.5" x14ac:dyDescent="0.25">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4.5" x14ac:dyDescent="0.25">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4.5" x14ac:dyDescent="0.25">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4.5" x14ac:dyDescent="0.25">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4.5" x14ac:dyDescent="0.25">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4.5" x14ac:dyDescent="0.25">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4.5" x14ac:dyDescent="0.25">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4.5" x14ac:dyDescent="0.25">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4.5" x14ac:dyDescent="0.25">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4.5" x14ac:dyDescent="0.25">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4.5" x14ac:dyDescent="0.25">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4.5" x14ac:dyDescent="0.25">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4.5" x14ac:dyDescent="0.25">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4.5" x14ac:dyDescent="0.25">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4.5" x14ac:dyDescent="0.25">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4.5" x14ac:dyDescent="0.25">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4.5" x14ac:dyDescent="0.25">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4.5" x14ac:dyDescent="0.25">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4.5" x14ac:dyDescent="0.25">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4.5" x14ac:dyDescent="0.25">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4.5" x14ac:dyDescent="0.25">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4.5" x14ac:dyDescent="0.25">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4.5" x14ac:dyDescent="0.25">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4.5" x14ac:dyDescent="0.25">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4.5" x14ac:dyDescent="0.25">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4.5" x14ac:dyDescent="0.25">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4.5" x14ac:dyDescent="0.25">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4.5" x14ac:dyDescent="0.25">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4.5" x14ac:dyDescent="0.25">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4.5" x14ac:dyDescent="0.25">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4.5" x14ac:dyDescent="0.25">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4.5" x14ac:dyDescent="0.25">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4.5" x14ac:dyDescent="0.25">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4.5" x14ac:dyDescent="0.25">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4.5" x14ac:dyDescent="0.25">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4.5" x14ac:dyDescent="0.25">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4.5" x14ac:dyDescent="0.25">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4.5" x14ac:dyDescent="0.25">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4.5" x14ac:dyDescent="0.25">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4.5" x14ac:dyDescent="0.25">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4.5" x14ac:dyDescent="0.25">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4.5" x14ac:dyDescent="0.25">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4.5" x14ac:dyDescent="0.25">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4.5" x14ac:dyDescent="0.25">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4.5" x14ac:dyDescent="0.25">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4.5" x14ac:dyDescent="0.25">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4.5" x14ac:dyDescent="0.25">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4.5" x14ac:dyDescent="0.25">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4.5" x14ac:dyDescent="0.25">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4.5" x14ac:dyDescent="0.25">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4.5" x14ac:dyDescent="0.25">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4.5" x14ac:dyDescent="0.25">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4.5" x14ac:dyDescent="0.25">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4.5" x14ac:dyDescent="0.25">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4.5" x14ac:dyDescent="0.25">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4.5" x14ac:dyDescent="0.25">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4.5" x14ac:dyDescent="0.25">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4.5" x14ac:dyDescent="0.25">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4.5" x14ac:dyDescent="0.25">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4.5" x14ac:dyDescent="0.25">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4.5" x14ac:dyDescent="0.25">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4.5" x14ac:dyDescent="0.25">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4.5" x14ac:dyDescent="0.25">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4.5" x14ac:dyDescent="0.25">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4.5" x14ac:dyDescent="0.25">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4.5" x14ac:dyDescent="0.25">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4.5" x14ac:dyDescent="0.25">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4.5" x14ac:dyDescent="0.25">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4.5" x14ac:dyDescent="0.25">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4.5" x14ac:dyDescent="0.25">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4.5" x14ac:dyDescent="0.25">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4.5" x14ac:dyDescent="0.25">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4.5" x14ac:dyDescent="0.25">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4.5" x14ac:dyDescent="0.25">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4.5" x14ac:dyDescent="0.25">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4.5" x14ac:dyDescent="0.25">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4.5" x14ac:dyDescent="0.25">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4.5" x14ac:dyDescent="0.25">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4.5" x14ac:dyDescent="0.25">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4.5" x14ac:dyDescent="0.25">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4.5" x14ac:dyDescent="0.25">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4.5" x14ac:dyDescent="0.25">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4.5" x14ac:dyDescent="0.25">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4.5" x14ac:dyDescent="0.25">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4.5" x14ac:dyDescent="0.25">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4.5" x14ac:dyDescent="0.25">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4.5" x14ac:dyDescent="0.25">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4.5" x14ac:dyDescent="0.25">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4.5" x14ac:dyDescent="0.25">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4.5" x14ac:dyDescent="0.25">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4.5" x14ac:dyDescent="0.25">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4.5" x14ac:dyDescent="0.25">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4.5" x14ac:dyDescent="0.25">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4.5" x14ac:dyDescent="0.25">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4.5" x14ac:dyDescent="0.25">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4.5" x14ac:dyDescent="0.25">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4.5" x14ac:dyDescent="0.25">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4.5" x14ac:dyDescent="0.25">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4.5" x14ac:dyDescent="0.25">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4.5" x14ac:dyDescent="0.25">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4.5" x14ac:dyDescent="0.25">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4.5" x14ac:dyDescent="0.25">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4.5" x14ac:dyDescent="0.25">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4.5" x14ac:dyDescent="0.25">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4.5" x14ac:dyDescent="0.25">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4.5" x14ac:dyDescent="0.25">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4.5" x14ac:dyDescent="0.25">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4.5" x14ac:dyDescent="0.25">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4.5" x14ac:dyDescent="0.25">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4.5" x14ac:dyDescent="0.25">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4.5" x14ac:dyDescent="0.25">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4.5" x14ac:dyDescent="0.25">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4.5" x14ac:dyDescent="0.25">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4.5" x14ac:dyDescent="0.25">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4.5" x14ac:dyDescent="0.25">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4.5" x14ac:dyDescent="0.25">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4.5" x14ac:dyDescent="0.25">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4.5" x14ac:dyDescent="0.25">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4.5" x14ac:dyDescent="0.25">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4.5" x14ac:dyDescent="0.25">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4.5" x14ac:dyDescent="0.25">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4.5" x14ac:dyDescent="0.25">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4.5" x14ac:dyDescent="0.25">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4.5" x14ac:dyDescent="0.25">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4.5" x14ac:dyDescent="0.25">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4.5" x14ac:dyDescent="0.25">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4.5" x14ac:dyDescent="0.25">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4.5" x14ac:dyDescent="0.25">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4.5" x14ac:dyDescent="0.25">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4.5" x14ac:dyDescent="0.25">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4.5" x14ac:dyDescent="0.25">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4.5" x14ac:dyDescent="0.25">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4.5" x14ac:dyDescent="0.25">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4.5" x14ac:dyDescent="0.2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4.5" x14ac:dyDescent="0.25">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4.5" x14ac:dyDescent="0.25">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4.5" x14ac:dyDescent="0.25">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4.5" x14ac:dyDescent="0.25">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4.5" x14ac:dyDescent="0.25">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4.5" x14ac:dyDescent="0.25">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4.5" x14ac:dyDescent="0.25">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4.5" x14ac:dyDescent="0.25">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4.5" x14ac:dyDescent="0.25">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4.5" x14ac:dyDescent="0.25">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4.5" x14ac:dyDescent="0.25">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4.5" x14ac:dyDescent="0.25">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4.5" x14ac:dyDescent="0.25">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4.5" x14ac:dyDescent="0.25">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4.5" x14ac:dyDescent="0.25">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4.5" x14ac:dyDescent="0.25">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4.5" x14ac:dyDescent="0.25">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4.5" x14ac:dyDescent="0.25">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4.5" x14ac:dyDescent="0.25">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4.5" x14ac:dyDescent="0.25">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4.5" x14ac:dyDescent="0.25">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4.5" x14ac:dyDescent="0.25">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4.5" x14ac:dyDescent="0.25">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4.5" x14ac:dyDescent="0.25">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4.5" x14ac:dyDescent="0.25">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4.5" x14ac:dyDescent="0.25">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4.5" x14ac:dyDescent="0.25">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4.5" x14ac:dyDescent="0.25">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4.5" x14ac:dyDescent="0.25">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4.5" x14ac:dyDescent="0.25">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4.5" x14ac:dyDescent="0.25">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4.5" x14ac:dyDescent="0.25">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4.5" x14ac:dyDescent="0.25">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4.5" x14ac:dyDescent="0.25">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4.5" x14ac:dyDescent="0.25">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4.5" x14ac:dyDescent="0.25">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4.5" x14ac:dyDescent="0.25">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4.5" x14ac:dyDescent="0.25">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4.5" x14ac:dyDescent="0.25">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4.5" x14ac:dyDescent="0.25">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4.5" x14ac:dyDescent="0.25">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4.5" x14ac:dyDescent="0.25">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4.5" x14ac:dyDescent="0.25">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4.5" x14ac:dyDescent="0.25">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4.5" x14ac:dyDescent="0.25">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4.5" x14ac:dyDescent="0.25">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4.5" x14ac:dyDescent="0.25">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4.5" x14ac:dyDescent="0.25">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4.5" x14ac:dyDescent="0.25">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4.5" x14ac:dyDescent="0.25">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4.5" x14ac:dyDescent="0.25">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4.5" x14ac:dyDescent="0.25">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4.5" x14ac:dyDescent="0.25">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4.5" x14ac:dyDescent="0.25">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4.5" x14ac:dyDescent="0.25">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4.5" x14ac:dyDescent="0.25">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4.5" x14ac:dyDescent="0.25">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4.5" x14ac:dyDescent="0.25">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4.5" x14ac:dyDescent="0.25">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4.5" x14ac:dyDescent="0.25">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4.5" x14ac:dyDescent="0.2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4.5" x14ac:dyDescent="0.25">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4.5" x14ac:dyDescent="0.25">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4.5" x14ac:dyDescent="0.25">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4.5" x14ac:dyDescent="0.25">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4.5" x14ac:dyDescent="0.25">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4.5" x14ac:dyDescent="0.25">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4.5" x14ac:dyDescent="0.25">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4.5" x14ac:dyDescent="0.25">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4.5" x14ac:dyDescent="0.25">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4.5" x14ac:dyDescent="0.25">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4.5" x14ac:dyDescent="0.25">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4.5" x14ac:dyDescent="0.25">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4.5" x14ac:dyDescent="0.25">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4.5" x14ac:dyDescent="0.25">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4.5" x14ac:dyDescent="0.25">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4.5" x14ac:dyDescent="0.25">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4.5" x14ac:dyDescent="0.25">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4.5" x14ac:dyDescent="0.25">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4.5" x14ac:dyDescent="0.25">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4.5" x14ac:dyDescent="0.25">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4.5" x14ac:dyDescent="0.25">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4.5" x14ac:dyDescent="0.25">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4.5" x14ac:dyDescent="0.25">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4.5" x14ac:dyDescent="0.25">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4.5" x14ac:dyDescent="0.25">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4.5" x14ac:dyDescent="0.25">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4.5" x14ac:dyDescent="0.25">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4.5" x14ac:dyDescent="0.25">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4.5" x14ac:dyDescent="0.25">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4.5" x14ac:dyDescent="0.25">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4.5" x14ac:dyDescent="0.25">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4.5" x14ac:dyDescent="0.25">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4.5" x14ac:dyDescent="0.25">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4.5" x14ac:dyDescent="0.25">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4.5" x14ac:dyDescent="0.25">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4.5" x14ac:dyDescent="0.25">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4.5" x14ac:dyDescent="0.25">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4.5" x14ac:dyDescent="0.25">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4.5" x14ac:dyDescent="0.25">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4.5" x14ac:dyDescent="0.25">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4.5" x14ac:dyDescent="0.25">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4.5" x14ac:dyDescent="0.25">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4.5" x14ac:dyDescent="0.25">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4.5" x14ac:dyDescent="0.25">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4.5" x14ac:dyDescent="0.25">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4.5" x14ac:dyDescent="0.25">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4.5" x14ac:dyDescent="0.25">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4.5" x14ac:dyDescent="0.25">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4.5" x14ac:dyDescent="0.25">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4.5" x14ac:dyDescent="0.25">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4.5" x14ac:dyDescent="0.25">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4.5" x14ac:dyDescent="0.25">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4.5" x14ac:dyDescent="0.25">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4.5" x14ac:dyDescent="0.25">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4.5" x14ac:dyDescent="0.25">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4.5" x14ac:dyDescent="0.25">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4.5" x14ac:dyDescent="0.25">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4.5" x14ac:dyDescent="0.25">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4.5" x14ac:dyDescent="0.25">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4.5" x14ac:dyDescent="0.25">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4.5" x14ac:dyDescent="0.25">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4.5" x14ac:dyDescent="0.25">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4.5" x14ac:dyDescent="0.25">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4.5" x14ac:dyDescent="0.25">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4.5" x14ac:dyDescent="0.25">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4.5" x14ac:dyDescent="0.25">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4.5" x14ac:dyDescent="0.25">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4.5" x14ac:dyDescent="0.25">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4.5" x14ac:dyDescent="0.25">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4.5" x14ac:dyDescent="0.25">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4.5" x14ac:dyDescent="0.25">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4.5" x14ac:dyDescent="0.25">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4.5" x14ac:dyDescent="0.25">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4.5" x14ac:dyDescent="0.25">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4.5" x14ac:dyDescent="0.25">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4.5" x14ac:dyDescent="0.25">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4.5" x14ac:dyDescent="0.25">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4.5" x14ac:dyDescent="0.25">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4.5" x14ac:dyDescent="0.25">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4.5" x14ac:dyDescent="0.25">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4.5" x14ac:dyDescent="0.25">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4.5" x14ac:dyDescent="0.25">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4.5" x14ac:dyDescent="0.25">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4.5" x14ac:dyDescent="0.25">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4.5" x14ac:dyDescent="0.25">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4.5" x14ac:dyDescent="0.25">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4.5" x14ac:dyDescent="0.25">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4.5" x14ac:dyDescent="0.25">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4.5" x14ac:dyDescent="0.25">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4.5" x14ac:dyDescent="0.25">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4.5" x14ac:dyDescent="0.25">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4.5" x14ac:dyDescent="0.25">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4.5" x14ac:dyDescent="0.25">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4.5" x14ac:dyDescent="0.25">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4.5" x14ac:dyDescent="0.25">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4.5" x14ac:dyDescent="0.25">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4.5" x14ac:dyDescent="0.25">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4.5" x14ac:dyDescent="0.25">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4.5" x14ac:dyDescent="0.25">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4.5" x14ac:dyDescent="0.25">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4.5" x14ac:dyDescent="0.25">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4.5" x14ac:dyDescent="0.25">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4.5" x14ac:dyDescent="0.25">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4.5" x14ac:dyDescent="0.25">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4.5" x14ac:dyDescent="0.25">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4.5" x14ac:dyDescent="0.25">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4.5" x14ac:dyDescent="0.25">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4.5" x14ac:dyDescent="0.25">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4.5" x14ac:dyDescent="0.25">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4.5" x14ac:dyDescent="0.25">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4.5" x14ac:dyDescent="0.25">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4.5" x14ac:dyDescent="0.25">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4.5" x14ac:dyDescent="0.25">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4.5" x14ac:dyDescent="0.25">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4.5" x14ac:dyDescent="0.25">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4.5" x14ac:dyDescent="0.25">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4.5" x14ac:dyDescent="0.25">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4.5" x14ac:dyDescent="0.25">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4.5" x14ac:dyDescent="0.25">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4.5" x14ac:dyDescent="0.25">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4.5" x14ac:dyDescent="0.25">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4.5" x14ac:dyDescent="0.25">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4.5" x14ac:dyDescent="0.25">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4.5" x14ac:dyDescent="0.25">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4.5" x14ac:dyDescent="0.25">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4.5" x14ac:dyDescent="0.25">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4.5" x14ac:dyDescent="0.25">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4.5" x14ac:dyDescent="0.25">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4.5" x14ac:dyDescent="0.25">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4.5" x14ac:dyDescent="0.25">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4.5" x14ac:dyDescent="0.25">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4.5" x14ac:dyDescent="0.25">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4.5" x14ac:dyDescent="0.25">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4.5" x14ac:dyDescent="0.25">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4.5" x14ac:dyDescent="0.25">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4.5" x14ac:dyDescent="0.25">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4.5" x14ac:dyDescent="0.25">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4.5" x14ac:dyDescent="0.25">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4.5" x14ac:dyDescent="0.25">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4.5" x14ac:dyDescent="0.25">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4.5" x14ac:dyDescent="0.25">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4.5" x14ac:dyDescent="0.25">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4.5" x14ac:dyDescent="0.25">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4.5" x14ac:dyDescent="0.25">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4.5" x14ac:dyDescent="0.25">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4.5" x14ac:dyDescent="0.25">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4.5" x14ac:dyDescent="0.25">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4.5" x14ac:dyDescent="0.25">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4.5" x14ac:dyDescent="0.25">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4.5" x14ac:dyDescent="0.25">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4.5" x14ac:dyDescent="0.25">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4.5" x14ac:dyDescent="0.25">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4.5" x14ac:dyDescent="0.25">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4.5" x14ac:dyDescent="0.25">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4.5" x14ac:dyDescent="0.25">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4.5" x14ac:dyDescent="0.25">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4.5" x14ac:dyDescent="0.25">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4.5" x14ac:dyDescent="0.25">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4.5" x14ac:dyDescent="0.25">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4.5" x14ac:dyDescent="0.25">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4.5" x14ac:dyDescent="0.25">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4.5" x14ac:dyDescent="0.25">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4.5" x14ac:dyDescent="0.25">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4.5" x14ac:dyDescent="0.25">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4.5" x14ac:dyDescent="0.25">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4.5" x14ac:dyDescent="0.25">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4.5" x14ac:dyDescent="0.25">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4.5" x14ac:dyDescent="0.25">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4.5" x14ac:dyDescent="0.25">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4.5" x14ac:dyDescent="0.25">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4.5" x14ac:dyDescent="0.25">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4.5" x14ac:dyDescent="0.25">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4.5" x14ac:dyDescent="0.25">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4.5" x14ac:dyDescent="0.25">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4.5" x14ac:dyDescent="0.25">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4.5" x14ac:dyDescent="0.25">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4.5" x14ac:dyDescent="0.25">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4.5" x14ac:dyDescent="0.25">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4.5" x14ac:dyDescent="0.25">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4.5" x14ac:dyDescent="0.25">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4.5" x14ac:dyDescent="0.25">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4.5" x14ac:dyDescent="0.25">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4.5" x14ac:dyDescent="0.25">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4.5" x14ac:dyDescent="0.25">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4.5" x14ac:dyDescent="0.25">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4.5" x14ac:dyDescent="0.25">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4.5" x14ac:dyDescent="0.25">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4.5" x14ac:dyDescent="0.25">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4.5" x14ac:dyDescent="0.25">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4.5" x14ac:dyDescent="0.25">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4.5" x14ac:dyDescent="0.25">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4.5" x14ac:dyDescent="0.25">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4.5" x14ac:dyDescent="0.25">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4.5" x14ac:dyDescent="0.25">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4.5" x14ac:dyDescent="0.25">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4.5" x14ac:dyDescent="0.25">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4.5" x14ac:dyDescent="0.25">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4.5" x14ac:dyDescent="0.25">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4.5" x14ac:dyDescent="0.25">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4.5" x14ac:dyDescent="0.25">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4.5" x14ac:dyDescent="0.25">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4.5" x14ac:dyDescent="0.25">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4.5" x14ac:dyDescent="0.25">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4.5" x14ac:dyDescent="0.25">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4.5" x14ac:dyDescent="0.25">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4.5" x14ac:dyDescent="0.25">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4.5" x14ac:dyDescent="0.25">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4.5" x14ac:dyDescent="0.25">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4.5" x14ac:dyDescent="0.25">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4.5" x14ac:dyDescent="0.25">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4.5" x14ac:dyDescent="0.25">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4.5" x14ac:dyDescent="0.25">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4.5" x14ac:dyDescent="0.25">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4.5" x14ac:dyDescent="0.25">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4.5" x14ac:dyDescent="0.25">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4.5" x14ac:dyDescent="0.25">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4.5" x14ac:dyDescent="0.25">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4.5" x14ac:dyDescent="0.25">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4.5" x14ac:dyDescent="0.25">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4.5" x14ac:dyDescent="0.25">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4.5" x14ac:dyDescent="0.25">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4.5" x14ac:dyDescent="0.25">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4.5" x14ac:dyDescent="0.25">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4.5" x14ac:dyDescent="0.25">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4.5" x14ac:dyDescent="0.25">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4.5" x14ac:dyDescent="0.25">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4.5" x14ac:dyDescent="0.25">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4.5" x14ac:dyDescent="0.25">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4.5" x14ac:dyDescent="0.25">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4.5" x14ac:dyDescent="0.25">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4.5" x14ac:dyDescent="0.25">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4.5" x14ac:dyDescent="0.25">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4.5" x14ac:dyDescent="0.25">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4.5" x14ac:dyDescent="0.25">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4.5" x14ac:dyDescent="0.25">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4.5" x14ac:dyDescent="0.25">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4.5" x14ac:dyDescent="0.25">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4.5" x14ac:dyDescent="0.25">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4.5" x14ac:dyDescent="0.25">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4.5" x14ac:dyDescent="0.25">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4.5" x14ac:dyDescent="0.25">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4.5" x14ac:dyDescent="0.25">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4.5" x14ac:dyDescent="0.25">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4.5" x14ac:dyDescent="0.25">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4.5" x14ac:dyDescent="0.25">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4.5" x14ac:dyDescent="0.25">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4.5" x14ac:dyDescent="0.25">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4.5" x14ac:dyDescent="0.25">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4.5" x14ac:dyDescent="0.25">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4.5" x14ac:dyDescent="0.25">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4.5" x14ac:dyDescent="0.25">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4.5" x14ac:dyDescent="0.25">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4.5" x14ac:dyDescent="0.25">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4.5" x14ac:dyDescent="0.25">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4.5" x14ac:dyDescent="0.25">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4.5" x14ac:dyDescent="0.25">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4.5" x14ac:dyDescent="0.25">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4.5" x14ac:dyDescent="0.25">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4.5" x14ac:dyDescent="0.25">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4.5" x14ac:dyDescent="0.25">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4.5" x14ac:dyDescent="0.25">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4.5" x14ac:dyDescent="0.25">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4.5" x14ac:dyDescent="0.25">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4.5" x14ac:dyDescent="0.25">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4.5" x14ac:dyDescent="0.25">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4.5" x14ac:dyDescent="0.25">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4.5" x14ac:dyDescent="0.25">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4.5" x14ac:dyDescent="0.25">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4.5" x14ac:dyDescent="0.25">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4.5" x14ac:dyDescent="0.25">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4.5" x14ac:dyDescent="0.25">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4.5" x14ac:dyDescent="0.25">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4.5" x14ac:dyDescent="0.25">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4.5" x14ac:dyDescent="0.25">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4.5" x14ac:dyDescent="0.25">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4.5" x14ac:dyDescent="0.25">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4.5" x14ac:dyDescent="0.25">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4.5" x14ac:dyDescent="0.25">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4.5" x14ac:dyDescent="0.25">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4.5" x14ac:dyDescent="0.25">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4.5" x14ac:dyDescent="0.25">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4.5" x14ac:dyDescent="0.25">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4.5" x14ac:dyDescent="0.25">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4.5" x14ac:dyDescent="0.25">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4.5" x14ac:dyDescent="0.25">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4.5" x14ac:dyDescent="0.25">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4.5" x14ac:dyDescent="0.25">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4.5" x14ac:dyDescent="0.25">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4.5" x14ac:dyDescent="0.25">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4.5" x14ac:dyDescent="0.25">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4.5" x14ac:dyDescent="0.25">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4.5" x14ac:dyDescent="0.25">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4.5" x14ac:dyDescent="0.25">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4.5" x14ac:dyDescent="0.25">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4.5" x14ac:dyDescent="0.25">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4.5" x14ac:dyDescent="0.25">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4.5" x14ac:dyDescent="0.25">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4.5" x14ac:dyDescent="0.25">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4.5" x14ac:dyDescent="0.25">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4.5" x14ac:dyDescent="0.25">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4.5" x14ac:dyDescent="0.25">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4.5" x14ac:dyDescent="0.25">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4.5" x14ac:dyDescent="0.25">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4.5" x14ac:dyDescent="0.25">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4.5" x14ac:dyDescent="0.25">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4.5" x14ac:dyDescent="0.25">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4.5" x14ac:dyDescent="0.25">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4.5" x14ac:dyDescent="0.25">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4.5" x14ac:dyDescent="0.25">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4.5" x14ac:dyDescent="0.25">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4.5" x14ac:dyDescent="0.25">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4.5" x14ac:dyDescent="0.25">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4.5" x14ac:dyDescent="0.25">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4.5" x14ac:dyDescent="0.25">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4.5" x14ac:dyDescent="0.25">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4.5" x14ac:dyDescent="0.25">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4.5" x14ac:dyDescent="0.25">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4.5" x14ac:dyDescent="0.25">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4.5" x14ac:dyDescent="0.25">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4.5" x14ac:dyDescent="0.25">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4.5" x14ac:dyDescent="0.25">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4.5" x14ac:dyDescent="0.25">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4.5" x14ac:dyDescent="0.25">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4.5" x14ac:dyDescent="0.25">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4.5" x14ac:dyDescent="0.25">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4.5" x14ac:dyDescent="0.25">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4.5" x14ac:dyDescent="0.25">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4.5" x14ac:dyDescent="0.25">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4.5" x14ac:dyDescent="0.25">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4.5" x14ac:dyDescent="0.25">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4.5" x14ac:dyDescent="0.25">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4.5" x14ac:dyDescent="0.25">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4.5" x14ac:dyDescent="0.25">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4.5" x14ac:dyDescent="0.25">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4.5" x14ac:dyDescent="0.25">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4.5" x14ac:dyDescent="0.25">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4.5" x14ac:dyDescent="0.25">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4.5" x14ac:dyDescent="0.25">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4.5" x14ac:dyDescent="0.25">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4.5" x14ac:dyDescent="0.25">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4.5" x14ac:dyDescent="0.25">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4.5" x14ac:dyDescent="0.25">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4.5" x14ac:dyDescent="0.25">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4.5" x14ac:dyDescent="0.25">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4.5" x14ac:dyDescent="0.25">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4.5" x14ac:dyDescent="0.25">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4.5" x14ac:dyDescent="0.25">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4.5" x14ac:dyDescent="0.25">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4.5" x14ac:dyDescent="0.25">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4.5" x14ac:dyDescent="0.25">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4.5" x14ac:dyDescent="0.25">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4.5" x14ac:dyDescent="0.25">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4.5" x14ac:dyDescent="0.25">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4.5" x14ac:dyDescent="0.25">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4.5" x14ac:dyDescent="0.25">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4.5" x14ac:dyDescent="0.25">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4.5" x14ac:dyDescent="0.25">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4.5" x14ac:dyDescent="0.25">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4.5" x14ac:dyDescent="0.25">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4.5" x14ac:dyDescent="0.25">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4.5" x14ac:dyDescent="0.25">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4.5" x14ac:dyDescent="0.25">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4.5" x14ac:dyDescent="0.25">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4.5" x14ac:dyDescent="0.25">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4.5" x14ac:dyDescent="0.25">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4.5" x14ac:dyDescent="0.25">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4.5" x14ac:dyDescent="0.25">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4.5" x14ac:dyDescent="0.25">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4.5" x14ac:dyDescent="0.25">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4.5" x14ac:dyDescent="0.25">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4.5" x14ac:dyDescent="0.25">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4.5" x14ac:dyDescent="0.25">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4.5" x14ac:dyDescent="0.25">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4.5" x14ac:dyDescent="0.25">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4.5" x14ac:dyDescent="0.25">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4.5" x14ac:dyDescent="0.25">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4.5" x14ac:dyDescent="0.25">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4.5" x14ac:dyDescent="0.25">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4.5" x14ac:dyDescent="0.25">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4.5" x14ac:dyDescent="0.25">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4.5" x14ac:dyDescent="0.25">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4.5" x14ac:dyDescent="0.25">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4.5" x14ac:dyDescent="0.25">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4.5" x14ac:dyDescent="0.25">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4.5" x14ac:dyDescent="0.25">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4.5" x14ac:dyDescent="0.25">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4.5" x14ac:dyDescent="0.25">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4.5" x14ac:dyDescent="0.25">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4.5" x14ac:dyDescent="0.25">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4.5" x14ac:dyDescent="0.25">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4.5" x14ac:dyDescent="0.25">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4.5" x14ac:dyDescent="0.25">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4.5" x14ac:dyDescent="0.25">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4.5" x14ac:dyDescent="0.25">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4.5" x14ac:dyDescent="0.25">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4.5" x14ac:dyDescent="0.25">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4.5" x14ac:dyDescent="0.25">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4.5" x14ac:dyDescent="0.25">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4.5" x14ac:dyDescent="0.25">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4.5" x14ac:dyDescent="0.25">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4.5" x14ac:dyDescent="0.25">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4.5" x14ac:dyDescent="0.25">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4.5" x14ac:dyDescent="0.25">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4.5" x14ac:dyDescent="0.25">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4.5" x14ac:dyDescent="0.25">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4.5" x14ac:dyDescent="0.25">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4.5" x14ac:dyDescent="0.25">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4.5" x14ac:dyDescent="0.25">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4.5" x14ac:dyDescent="0.25">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4.5" x14ac:dyDescent="0.25">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4.5" x14ac:dyDescent="0.25">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4.5" x14ac:dyDescent="0.25">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4.5" x14ac:dyDescent="0.25">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4.5" x14ac:dyDescent="0.25">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4.5" x14ac:dyDescent="0.25">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4.5" x14ac:dyDescent="0.25">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4.5" x14ac:dyDescent="0.25">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4.5" x14ac:dyDescent="0.25">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4.5" x14ac:dyDescent="0.25">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4.5" x14ac:dyDescent="0.25">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4.5" x14ac:dyDescent="0.25">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4.5" x14ac:dyDescent="0.25">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4.5" x14ac:dyDescent="0.25">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4.5" x14ac:dyDescent="0.25">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4.5" x14ac:dyDescent="0.25">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4.5" x14ac:dyDescent="0.25">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4.5" x14ac:dyDescent="0.25">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4.5" x14ac:dyDescent="0.25">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4.5" x14ac:dyDescent="0.25">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4.5" x14ac:dyDescent="0.25">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4.5" x14ac:dyDescent="0.25">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4.5" x14ac:dyDescent="0.25">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4.5" x14ac:dyDescent="0.25">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4.5" x14ac:dyDescent="0.25">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4.5" x14ac:dyDescent="0.25">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4.5" x14ac:dyDescent="0.25">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4.5" x14ac:dyDescent="0.25">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4.5" x14ac:dyDescent="0.25">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4.5" x14ac:dyDescent="0.25">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4.5" x14ac:dyDescent="0.25">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4.5" x14ac:dyDescent="0.25">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4.5" x14ac:dyDescent="0.25">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4.5" x14ac:dyDescent="0.25">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4.5" x14ac:dyDescent="0.25">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4.5" x14ac:dyDescent="0.25">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4.5" x14ac:dyDescent="0.25">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4.5" x14ac:dyDescent="0.25">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4.5" x14ac:dyDescent="0.25">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4.5" x14ac:dyDescent="0.25">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4.5" x14ac:dyDescent="0.25">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4.5" x14ac:dyDescent="0.25">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4.5" x14ac:dyDescent="0.25">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4.5" x14ac:dyDescent="0.25">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4.5" x14ac:dyDescent="0.25">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4.5" x14ac:dyDescent="0.25">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4.5" x14ac:dyDescent="0.25">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spans="1:26" ht="14.5" x14ac:dyDescent="0.25">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spans="1:26" ht="14.5" x14ac:dyDescent="0.25">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spans="1:26" ht="14.5" x14ac:dyDescent="0.25">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spans="1:26" ht="14.5" x14ac:dyDescent="0.25">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spans="1:26" ht="14.5" x14ac:dyDescent="0.25">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spans="1:26" ht="14.5" x14ac:dyDescent="0.25">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spans="1:26" ht="14.5" x14ac:dyDescent="0.25">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spans="1:26" ht="14.5" x14ac:dyDescent="0.25">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spans="1:26" ht="14.5" x14ac:dyDescent="0.25">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row r="980" spans="1:26" ht="14.5" x14ac:dyDescent="0.25">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row>
    <row r="981" spans="1:26" ht="14.5" x14ac:dyDescent="0.25">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spans="1:26" ht="14.5" x14ac:dyDescent="0.25">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spans="1:26" ht="14.5" x14ac:dyDescent="0.25">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spans="1:26" ht="14.5" x14ac:dyDescent="0.25">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spans="1:26" ht="14.5" x14ac:dyDescent="0.25">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spans="1:26" ht="14.5" x14ac:dyDescent="0.25">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spans="1:26" ht="14.5" x14ac:dyDescent="0.25">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spans="1:26" ht="14.5" x14ac:dyDescent="0.25">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spans="1:26" ht="14.5" x14ac:dyDescent="0.25">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spans="1:26" ht="14.5" x14ac:dyDescent="0.25">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spans="1:26" ht="14.5" x14ac:dyDescent="0.25">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spans="1:26" ht="14.5" x14ac:dyDescent="0.25">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spans="1:26" ht="14.5" x14ac:dyDescent="0.25">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spans="1:26" ht="14.5" x14ac:dyDescent="0.25">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spans="1:26" ht="14.5" x14ac:dyDescent="0.25">
      <c r="A995" s="59"/>
      <c r="B995" s="59"/>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spans="1:26" ht="14.5" x14ac:dyDescent="0.25">
      <c r="A996" s="59"/>
      <c r="B996" s="59"/>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spans="1:26" ht="14.5" x14ac:dyDescent="0.25">
      <c r="A997" s="59"/>
      <c r="B997" s="59"/>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spans="1:26" ht="14.5" x14ac:dyDescent="0.25">
      <c r="A998" s="59"/>
      <c r="B998" s="59"/>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spans="1:26" ht="14.5" x14ac:dyDescent="0.25">
      <c r="A999" s="59"/>
      <c r="B999" s="59"/>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row r="1000" spans="1:26" ht="14.5" x14ac:dyDescent="0.25">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row>
    <row r="1001" spans="1:26" ht="14.5" x14ac:dyDescent="0.25">
      <c r="A1001" s="59"/>
      <c r="B1001" s="59"/>
      <c r="C1001" s="59"/>
      <c r="D1001" s="59"/>
      <c r="E1001" s="59"/>
      <c r="F1001" s="59"/>
      <c r="G1001" s="59"/>
      <c r="H1001" s="59"/>
      <c r="I1001" s="59"/>
      <c r="J1001" s="59"/>
      <c r="K1001" s="59"/>
      <c r="L1001" s="59"/>
      <c r="M1001" s="59"/>
      <c r="N1001" s="59"/>
      <c r="O1001" s="59"/>
      <c r="P1001" s="59"/>
      <c r="Q1001" s="59"/>
      <c r="R1001" s="59"/>
      <c r="S1001" s="59"/>
      <c r="T1001" s="59"/>
      <c r="U1001" s="59"/>
      <c r="V1001" s="59"/>
      <c r="W1001" s="59"/>
      <c r="X1001" s="59"/>
      <c r="Y1001" s="59"/>
      <c r="Z1001" s="59"/>
    </row>
    <row r="1002" spans="1:26" ht="14.5" x14ac:dyDescent="0.25">
      <c r="A1002" s="59"/>
      <c r="B1002" s="59"/>
      <c r="C1002" s="59"/>
      <c r="D1002" s="59"/>
      <c r="E1002" s="59"/>
      <c r="F1002" s="59"/>
      <c r="G1002" s="59"/>
      <c r="H1002" s="59"/>
      <c r="I1002" s="59"/>
      <c r="J1002" s="59"/>
      <c r="K1002" s="59"/>
      <c r="L1002" s="59"/>
      <c r="M1002" s="59"/>
      <c r="N1002" s="59"/>
      <c r="O1002" s="59"/>
      <c r="P1002" s="59"/>
      <c r="Q1002" s="59"/>
      <c r="R1002" s="59"/>
      <c r="S1002" s="59"/>
      <c r="T1002" s="59"/>
      <c r="U1002" s="59"/>
      <c r="V1002" s="59"/>
      <c r="W1002" s="59"/>
      <c r="X1002" s="59"/>
      <c r="Y1002" s="59"/>
      <c r="Z1002" s="59"/>
    </row>
    <row r="1003" spans="1:26" ht="14.5" x14ac:dyDescent="0.25">
      <c r="A1003" s="59"/>
      <c r="B1003" s="59"/>
      <c r="C1003" s="59"/>
      <c r="D1003" s="59"/>
      <c r="E1003" s="59"/>
      <c r="F1003" s="59"/>
      <c r="G1003" s="59"/>
      <c r="H1003" s="59"/>
      <c r="I1003" s="59"/>
      <c r="J1003" s="59"/>
      <c r="K1003" s="59"/>
      <c r="L1003" s="59"/>
      <c r="M1003" s="59"/>
      <c r="N1003" s="59"/>
      <c r="O1003" s="59"/>
      <c r="P1003" s="59"/>
      <c r="Q1003" s="59"/>
      <c r="R1003" s="59"/>
      <c r="S1003" s="59"/>
      <c r="T1003" s="59"/>
      <c r="U1003" s="59"/>
      <c r="V1003" s="59"/>
      <c r="W1003" s="59"/>
      <c r="X1003" s="59"/>
      <c r="Y1003" s="59"/>
      <c r="Z1003" s="59"/>
    </row>
  </sheetData>
  <mergeCells count="55">
    <mergeCell ref="A16:B16"/>
    <mergeCell ref="C16:F16"/>
    <mergeCell ref="A1:F1"/>
    <mergeCell ref="A2:E2"/>
    <mergeCell ref="A4:F4"/>
    <mergeCell ref="A6:F6"/>
    <mergeCell ref="A8:F8"/>
    <mergeCell ref="A9:F9"/>
    <mergeCell ref="A10:F10"/>
    <mergeCell ref="A11:F11"/>
    <mergeCell ref="A12:F12"/>
    <mergeCell ref="A13:E13"/>
    <mergeCell ref="A15:F15"/>
    <mergeCell ref="A17:B17"/>
    <mergeCell ref="C17:F17"/>
    <mergeCell ref="A18:B18"/>
    <mergeCell ref="C18:F18"/>
    <mergeCell ref="A19:B19"/>
    <mergeCell ref="C19:F19"/>
    <mergeCell ref="A20:B20"/>
    <mergeCell ref="C20:F20"/>
    <mergeCell ref="A21:B21"/>
    <mergeCell ref="C21:F21"/>
    <mergeCell ref="A22:B22"/>
    <mergeCell ref="C22:F22"/>
    <mergeCell ref="A31:F31"/>
    <mergeCell ref="A23:B23"/>
    <mergeCell ref="C23:F23"/>
    <mergeCell ref="A24:F24"/>
    <mergeCell ref="A25:B25"/>
    <mergeCell ref="C25:F25"/>
    <mergeCell ref="A26:B26"/>
    <mergeCell ref="C26:F26"/>
    <mergeCell ref="A27:B27"/>
    <mergeCell ref="C27:F27"/>
    <mergeCell ref="B28:F28"/>
    <mergeCell ref="A29:F29"/>
    <mergeCell ref="A30:F30"/>
    <mergeCell ref="A43:F43"/>
    <mergeCell ref="A32:F32"/>
    <mergeCell ref="A33:F33"/>
    <mergeCell ref="A34:F34"/>
    <mergeCell ref="A35:F35"/>
    <mergeCell ref="A36:F36"/>
    <mergeCell ref="A37:F37"/>
    <mergeCell ref="A38:F38"/>
    <mergeCell ref="A39:F39"/>
    <mergeCell ref="A40:F40"/>
    <mergeCell ref="A41:F41"/>
    <mergeCell ref="A42:F42"/>
    <mergeCell ref="A44:F44"/>
    <mergeCell ref="B45:C45"/>
    <mergeCell ref="A48:F48"/>
    <mergeCell ref="A49:F49"/>
    <mergeCell ref="A50:F50"/>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6B67-C652-43F5-B1D7-C0D3E2C1E715}">
  <dimension ref="A5:H10"/>
  <sheetViews>
    <sheetView showGridLines="0" workbookViewId="0">
      <selection activeCell="D27" sqref="D27"/>
    </sheetView>
  </sheetViews>
  <sheetFormatPr defaultRowHeight="12.5" x14ac:dyDescent="0.25"/>
  <cols>
    <col min="1" max="1" width="33.81640625" bestFit="1" customWidth="1"/>
    <col min="2" max="2" width="6.26953125" bestFit="1" customWidth="1"/>
    <col min="3" max="3" width="6.1796875" bestFit="1" customWidth="1"/>
    <col min="4" max="4" width="19" bestFit="1" customWidth="1"/>
    <col min="5" max="5" width="28.7265625" customWidth="1"/>
    <col min="6" max="6" width="17" customWidth="1"/>
    <col min="7" max="7" width="17.81640625" customWidth="1"/>
    <col min="8" max="8" width="20" bestFit="1" customWidth="1"/>
  </cols>
  <sheetData>
    <row r="5" spans="1:8" ht="35.25" customHeight="1" x14ac:dyDescent="0.25">
      <c r="A5" s="118" t="s">
        <v>247</v>
      </c>
      <c r="B5" s="118"/>
      <c r="C5" s="118"/>
      <c r="D5" s="118"/>
      <c r="E5" s="118"/>
      <c r="F5" s="118"/>
      <c r="G5" s="118"/>
      <c r="H5" s="118"/>
    </row>
    <row r="6" spans="1:8" ht="37.5" customHeight="1" x14ac:dyDescent="0.25">
      <c r="A6" s="119" t="s">
        <v>236</v>
      </c>
      <c r="B6" s="121" t="s">
        <v>237</v>
      </c>
      <c r="C6" s="121"/>
      <c r="D6" s="121"/>
      <c r="E6" s="121"/>
      <c r="F6" s="119" t="s">
        <v>238</v>
      </c>
      <c r="G6" s="119" t="s">
        <v>239</v>
      </c>
      <c r="H6" s="122" t="s">
        <v>248</v>
      </c>
    </row>
    <row r="7" spans="1:8" ht="23.25" customHeight="1" x14ac:dyDescent="0.25">
      <c r="A7" s="120"/>
      <c r="B7" s="74" t="s">
        <v>240</v>
      </c>
      <c r="C7" s="74" t="s">
        <v>241</v>
      </c>
      <c r="D7" s="74" t="s">
        <v>242</v>
      </c>
      <c r="E7" s="74" t="s">
        <v>243</v>
      </c>
      <c r="F7" s="120"/>
      <c r="G7" s="120"/>
      <c r="H7" s="120"/>
    </row>
    <row r="8" spans="1:8" ht="31.5" customHeight="1" x14ac:dyDescent="0.25">
      <c r="A8" s="69" t="s">
        <v>244</v>
      </c>
      <c r="B8" s="70">
        <v>6</v>
      </c>
      <c r="C8" s="70">
        <v>3</v>
      </c>
      <c r="D8" s="71">
        <f>'Vigilante Diurno'!I22</f>
        <v>0</v>
      </c>
      <c r="E8" s="72" t="e">
        <f>'Vigilante Diurno'!I120</f>
        <v>#REF!</v>
      </c>
      <c r="F8" s="71" t="e">
        <f>E8*3</f>
        <v>#REF!</v>
      </c>
      <c r="G8" s="71" t="e">
        <f>F8*12</f>
        <v>#REF!</v>
      </c>
      <c r="H8" s="71" t="e">
        <f>F8*30</f>
        <v>#REF!</v>
      </c>
    </row>
    <row r="9" spans="1:8" ht="36" customHeight="1" x14ac:dyDescent="0.25">
      <c r="A9" s="69" t="s">
        <v>245</v>
      </c>
      <c r="B9" s="70">
        <v>2</v>
      </c>
      <c r="C9" s="70">
        <v>1</v>
      </c>
      <c r="D9" s="71">
        <f>'Vigilante Noturno'!I22</f>
        <v>0</v>
      </c>
      <c r="E9" s="72" t="e">
        <f>'Vigilante Noturno'!I121</f>
        <v>#REF!</v>
      </c>
      <c r="F9" s="71" t="e">
        <f>E9*1</f>
        <v>#REF!</v>
      </c>
      <c r="G9" s="71" t="e">
        <f>E9*12</f>
        <v>#REF!</v>
      </c>
      <c r="H9" s="71" t="e">
        <f>E9*30</f>
        <v>#REF!</v>
      </c>
    </row>
    <row r="10" spans="1:8" ht="38.25" customHeight="1" x14ac:dyDescent="0.25">
      <c r="A10" s="117" t="s">
        <v>246</v>
      </c>
      <c r="B10" s="117"/>
      <c r="C10" s="117"/>
      <c r="D10" s="117"/>
      <c r="E10" s="117"/>
      <c r="F10" s="73" t="e">
        <f>F8+F9</f>
        <v>#REF!</v>
      </c>
      <c r="G10" s="73" t="e">
        <f>G8+G9</f>
        <v>#REF!</v>
      </c>
      <c r="H10" s="73" t="e">
        <f>H8+H9</f>
        <v>#REF!</v>
      </c>
    </row>
  </sheetData>
  <mergeCells count="7">
    <mergeCell ref="A10:E10"/>
    <mergeCell ref="A5:H5"/>
    <mergeCell ref="A6:A7"/>
    <mergeCell ref="B6:E6"/>
    <mergeCell ref="F6:F7"/>
    <mergeCell ref="G6:G7"/>
    <mergeCell ref="H6:H7"/>
  </mergeCell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E69C9-BE69-4486-8BC6-7587027445EB}">
  <sheetPr>
    <tabColor theme="8" tint="0.59999389629810485"/>
  </sheetPr>
  <dimension ref="A1:I147"/>
  <sheetViews>
    <sheetView showGridLines="0" topLeftCell="A3" workbookViewId="0">
      <selection activeCell="A100" sqref="A100:I100"/>
    </sheetView>
  </sheetViews>
  <sheetFormatPr defaultRowHeight="12.5" x14ac:dyDescent="0.25"/>
  <cols>
    <col min="1" max="1" width="10" bestFit="1" customWidth="1"/>
    <col min="5" max="5" width="10.81640625" bestFit="1" customWidth="1"/>
    <col min="7" max="7" width="26.26953125" customWidth="1"/>
    <col min="8" max="8" width="8.81640625" customWidth="1"/>
    <col min="9" max="9" width="21.453125" customWidth="1"/>
  </cols>
  <sheetData>
    <row r="1" spans="1:9" ht="18" customHeight="1" x14ac:dyDescent="0.25">
      <c r="A1" s="128" t="s">
        <v>160</v>
      </c>
      <c r="B1" s="128"/>
      <c r="C1" s="128"/>
      <c r="D1" s="128"/>
      <c r="E1" s="128"/>
      <c r="F1" s="128"/>
      <c r="G1" s="128"/>
      <c r="H1" s="128"/>
      <c r="I1" s="128"/>
    </row>
    <row r="2" spans="1:9" ht="17.25" customHeight="1" x14ac:dyDescent="0.25">
      <c r="A2" s="128" t="s">
        <v>132</v>
      </c>
      <c r="B2" s="128"/>
      <c r="C2" s="128"/>
      <c r="D2" s="128"/>
      <c r="E2" s="128"/>
      <c r="F2" s="128"/>
      <c r="G2" s="128"/>
      <c r="H2" s="128"/>
      <c r="I2" s="128"/>
    </row>
    <row r="3" spans="1:9" ht="16.5" customHeight="1" x14ac:dyDescent="0.25">
      <c r="A3" s="100" t="s">
        <v>52</v>
      </c>
      <c r="B3" s="100"/>
      <c r="C3" s="100"/>
      <c r="D3" s="100"/>
      <c r="E3" s="100"/>
      <c r="F3" s="100"/>
      <c r="G3" s="100"/>
      <c r="H3" s="100"/>
      <c r="I3" s="100"/>
    </row>
    <row r="4" spans="1:9" ht="15.5" x14ac:dyDescent="0.35">
      <c r="A4" s="18" t="s">
        <v>10</v>
      </c>
      <c r="B4" s="124" t="s">
        <v>53</v>
      </c>
      <c r="C4" s="125"/>
      <c r="D4" s="125"/>
      <c r="E4" s="125"/>
      <c r="F4" s="125"/>
      <c r="G4" s="125"/>
      <c r="H4" s="126"/>
      <c r="I4" s="19" t="s">
        <v>0</v>
      </c>
    </row>
    <row r="5" spans="1:9" ht="15.5" x14ac:dyDescent="0.35">
      <c r="A5" s="18" t="s">
        <v>11</v>
      </c>
      <c r="B5" s="124" t="s">
        <v>54</v>
      </c>
      <c r="C5" s="125"/>
      <c r="D5" s="125"/>
      <c r="E5" s="125"/>
      <c r="F5" s="125"/>
      <c r="G5" s="125"/>
      <c r="H5" s="126"/>
      <c r="I5" s="18" t="s">
        <v>133</v>
      </c>
    </row>
    <row r="6" spans="1:9" ht="15.5" x14ac:dyDescent="0.35">
      <c r="A6" s="18" t="s">
        <v>12</v>
      </c>
      <c r="B6" s="124" t="s">
        <v>67</v>
      </c>
      <c r="C6" s="125"/>
      <c r="D6" s="125"/>
      <c r="E6" s="125"/>
      <c r="F6" s="125"/>
      <c r="G6" s="125"/>
      <c r="H6" s="126"/>
      <c r="I6" s="18">
        <v>2023</v>
      </c>
    </row>
    <row r="7" spans="1:9" ht="15.5" x14ac:dyDescent="0.35">
      <c r="A7" s="18" t="s">
        <v>13</v>
      </c>
      <c r="B7" s="124" t="s">
        <v>55</v>
      </c>
      <c r="C7" s="125"/>
      <c r="D7" s="125"/>
      <c r="E7" s="125"/>
      <c r="F7" s="125"/>
      <c r="G7" s="125"/>
      <c r="H7" s="126"/>
      <c r="I7" s="18">
        <v>30</v>
      </c>
    </row>
    <row r="8" spans="1:9" ht="15.5" x14ac:dyDescent="0.35">
      <c r="A8" s="20"/>
      <c r="B8" s="21"/>
      <c r="C8" s="21"/>
      <c r="D8" s="21"/>
      <c r="E8" s="21"/>
      <c r="F8" s="21"/>
      <c r="G8" s="21"/>
      <c r="H8" s="20"/>
      <c r="I8" s="20"/>
    </row>
    <row r="9" spans="1:9" ht="15.5" x14ac:dyDescent="0.25">
      <c r="A9" s="100" t="s">
        <v>59</v>
      </c>
      <c r="B9" s="100"/>
      <c r="C9" s="100"/>
      <c r="D9" s="100"/>
      <c r="E9" s="100"/>
      <c r="F9" s="100"/>
      <c r="G9" s="100"/>
      <c r="H9" s="100"/>
      <c r="I9" s="100"/>
    </row>
    <row r="10" spans="1:9" ht="15.5" x14ac:dyDescent="0.35">
      <c r="A10" s="127" t="s">
        <v>56</v>
      </c>
      <c r="B10" s="127"/>
      <c r="C10" s="127" t="s">
        <v>57</v>
      </c>
      <c r="D10" s="127"/>
      <c r="E10" s="127" t="s">
        <v>58</v>
      </c>
      <c r="F10" s="127"/>
      <c r="G10" s="127"/>
      <c r="H10" s="127"/>
      <c r="I10" s="127"/>
    </row>
    <row r="11" spans="1:9" ht="15.5" x14ac:dyDescent="0.35">
      <c r="A11" s="127" t="s">
        <v>161</v>
      </c>
      <c r="B11" s="127"/>
      <c r="C11" s="127" t="s">
        <v>134</v>
      </c>
      <c r="D11" s="127"/>
      <c r="E11" s="127">
        <v>3</v>
      </c>
      <c r="F11" s="127"/>
      <c r="G11" s="127"/>
      <c r="H11" s="127"/>
      <c r="I11" s="127"/>
    </row>
    <row r="12" spans="1:9" ht="15.5" x14ac:dyDescent="0.35">
      <c r="A12" s="20"/>
      <c r="B12" s="21"/>
      <c r="C12" s="21"/>
      <c r="D12" s="21"/>
      <c r="E12" s="21"/>
      <c r="F12" s="21"/>
      <c r="G12" s="21"/>
      <c r="H12" s="20"/>
      <c r="I12" s="20"/>
    </row>
    <row r="13" spans="1:9" ht="15.5" x14ac:dyDescent="0.25">
      <c r="A13" s="100" t="s">
        <v>68</v>
      </c>
      <c r="B13" s="100"/>
      <c r="C13" s="100"/>
      <c r="D13" s="100"/>
      <c r="E13" s="100"/>
      <c r="F13" s="100"/>
      <c r="G13" s="100"/>
      <c r="H13" s="100"/>
      <c r="I13" s="100"/>
    </row>
    <row r="14" spans="1:9" ht="15.5" x14ac:dyDescent="0.35">
      <c r="A14" s="18">
        <v>1</v>
      </c>
      <c r="B14" s="123" t="s">
        <v>9</v>
      </c>
      <c r="C14" s="123"/>
      <c r="D14" s="123"/>
      <c r="E14" s="123"/>
      <c r="F14" s="123"/>
      <c r="G14" s="123"/>
      <c r="H14" s="123"/>
      <c r="I14" s="18"/>
    </row>
    <row r="15" spans="1:9" ht="15.5" x14ac:dyDescent="0.35">
      <c r="A15" s="18">
        <v>2</v>
      </c>
      <c r="B15" s="123" t="s">
        <v>69</v>
      </c>
      <c r="C15" s="123"/>
      <c r="D15" s="123"/>
      <c r="E15" s="123"/>
      <c r="F15" s="123"/>
      <c r="G15" s="123"/>
      <c r="H15" s="123"/>
      <c r="I15" s="18"/>
    </row>
    <row r="16" spans="1:9" ht="15.5" x14ac:dyDescent="0.35">
      <c r="A16" s="18">
        <v>3</v>
      </c>
      <c r="B16" s="123" t="s">
        <v>8</v>
      </c>
      <c r="C16" s="123"/>
      <c r="D16" s="123"/>
      <c r="E16" s="123"/>
      <c r="F16" s="123"/>
      <c r="G16" s="123"/>
      <c r="H16" s="123"/>
      <c r="I16" s="22"/>
    </row>
    <row r="17" spans="1:9" ht="15.5" x14ac:dyDescent="0.35">
      <c r="A17" s="18">
        <v>4</v>
      </c>
      <c r="B17" s="123" t="s">
        <v>7</v>
      </c>
      <c r="C17" s="123"/>
      <c r="D17" s="123"/>
      <c r="E17" s="123"/>
      <c r="F17" s="123"/>
      <c r="G17" s="123"/>
      <c r="H17" s="123"/>
      <c r="I17" s="18"/>
    </row>
    <row r="18" spans="1:9" ht="15.5" x14ac:dyDescent="0.35">
      <c r="A18" s="18">
        <v>5</v>
      </c>
      <c r="B18" s="123" t="s">
        <v>6</v>
      </c>
      <c r="C18" s="123"/>
      <c r="D18" s="123"/>
      <c r="E18" s="123"/>
      <c r="F18" s="123"/>
      <c r="G18" s="123"/>
      <c r="H18" s="123"/>
      <c r="I18" s="19"/>
    </row>
    <row r="19" spans="1:9" ht="15.5" x14ac:dyDescent="0.35">
      <c r="A19" s="129"/>
      <c r="B19" s="129"/>
      <c r="C19" s="129"/>
      <c r="D19" s="129"/>
      <c r="E19" s="129"/>
      <c r="F19" s="129"/>
      <c r="G19" s="129"/>
      <c r="H19" s="129"/>
      <c r="I19" s="129"/>
    </row>
    <row r="20" spans="1:9" ht="15.5" x14ac:dyDescent="0.25">
      <c r="A20" s="100" t="s">
        <v>31</v>
      </c>
      <c r="B20" s="100"/>
      <c r="C20" s="100"/>
      <c r="D20" s="100"/>
      <c r="E20" s="100"/>
      <c r="F20" s="100"/>
      <c r="G20" s="100"/>
      <c r="H20" s="100"/>
      <c r="I20" s="100"/>
    </row>
    <row r="21" spans="1:9" ht="15.5" x14ac:dyDescent="0.35">
      <c r="A21" s="24">
        <v>1</v>
      </c>
      <c r="B21" s="130" t="s">
        <v>18</v>
      </c>
      <c r="C21" s="130"/>
      <c r="D21" s="130"/>
      <c r="E21" s="130"/>
      <c r="F21" s="130"/>
      <c r="G21" s="130"/>
      <c r="H21" s="24" t="s">
        <v>3</v>
      </c>
      <c r="I21" s="24" t="s">
        <v>1</v>
      </c>
    </row>
    <row r="22" spans="1:9" ht="15.5" x14ac:dyDescent="0.35">
      <c r="A22" s="24" t="s">
        <v>10</v>
      </c>
      <c r="B22" s="123" t="s">
        <v>120</v>
      </c>
      <c r="C22" s="123"/>
      <c r="D22" s="123"/>
      <c r="E22" s="123"/>
      <c r="F22" s="123"/>
      <c r="G22" s="123"/>
      <c r="H22" s="25">
        <v>1</v>
      </c>
      <c r="I22" s="26"/>
    </row>
    <row r="23" spans="1:9" ht="15.5" x14ac:dyDescent="0.35">
      <c r="A23" s="24" t="s">
        <v>11</v>
      </c>
      <c r="B23" s="123" t="s">
        <v>70</v>
      </c>
      <c r="C23" s="123"/>
      <c r="D23" s="123"/>
      <c r="E23" s="123"/>
      <c r="F23" s="123"/>
      <c r="G23" s="123"/>
      <c r="H23" s="27">
        <v>0.3</v>
      </c>
      <c r="I23" s="28"/>
    </row>
    <row r="24" spans="1:9" ht="15.5" x14ac:dyDescent="0.35">
      <c r="A24" s="24" t="s">
        <v>12</v>
      </c>
      <c r="B24" s="123" t="s">
        <v>121</v>
      </c>
      <c r="C24" s="123"/>
      <c r="D24" s="123"/>
      <c r="E24" s="123"/>
      <c r="F24" s="123"/>
      <c r="G24" s="123"/>
      <c r="H24" s="27">
        <v>0</v>
      </c>
      <c r="I24" s="28"/>
    </row>
    <row r="25" spans="1:9" ht="15.5" x14ac:dyDescent="0.35">
      <c r="A25" s="24" t="s">
        <v>13</v>
      </c>
      <c r="B25" s="123" t="s">
        <v>2</v>
      </c>
      <c r="C25" s="123"/>
      <c r="D25" s="123"/>
      <c r="E25" s="123"/>
      <c r="F25" s="123"/>
      <c r="G25" s="123"/>
      <c r="H25" s="27">
        <v>0</v>
      </c>
      <c r="I25" s="28"/>
    </row>
    <row r="26" spans="1:9" ht="15.5" x14ac:dyDescent="0.35">
      <c r="A26" s="24" t="s">
        <v>14</v>
      </c>
      <c r="B26" s="123" t="s">
        <v>71</v>
      </c>
      <c r="C26" s="123"/>
      <c r="D26" s="123"/>
      <c r="E26" s="123"/>
      <c r="F26" s="123"/>
      <c r="G26" s="123"/>
      <c r="H26" s="29">
        <v>0</v>
      </c>
      <c r="I26" s="28"/>
    </row>
    <row r="27" spans="1:9" ht="15.5" x14ac:dyDescent="0.35">
      <c r="A27" s="24" t="s">
        <v>15</v>
      </c>
      <c r="B27" s="123" t="s">
        <v>4</v>
      </c>
      <c r="C27" s="123"/>
      <c r="D27" s="123"/>
      <c r="E27" s="123"/>
      <c r="F27" s="123"/>
      <c r="G27" s="123"/>
      <c r="H27" s="27">
        <v>0</v>
      </c>
      <c r="I27" s="28"/>
    </row>
    <row r="28" spans="1:9" ht="15.5" x14ac:dyDescent="0.35">
      <c r="A28" s="130" t="s">
        <v>95</v>
      </c>
      <c r="B28" s="130"/>
      <c r="C28" s="130"/>
      <c r="D28" s="130"/>
      <c r="E28" s="130"/>
      <c r="F28" s="130"/>
      <c r="G28" s="130"/>
      <c r="H28" s="130"/>
      <c r="I28" s="30">
        <f>SUM(I22:I27)</f>
        <v>0</v>
      </c>
    </row>
    <row r="29" spans="1:9" ht="15.5" x14ac:dyDescent="0.35">
      <c r="A29" s="31"/>
      <c r="B29" s="31"/>
      <c r="C29" s="31"/>
      <c r="D29" s="31"/>
      <c r="E29" s="31"/>
      <c r="F29" s="31"/>
      <c r="G29" s="31"/>
      <c r="H29" s="31"/>
      <c r="I29" s="32"/>
    </row>
    <row r="30" spans="1:9" ht="15.5" x14ac:dyDescent="0.25">
      <c r="A30" s="100" t="s">
        <v>72</v>
      </c>
      <c r="B30" s="100"/>
      <c r="C30" s="100"/>
      <c r="D30" s="100"/>
      <c r="E30" s="100"/>
      <c r="F30" s="100"/>
      <c r="G30" s="100"/>
      <c r="H30" s="100"/>
      <c r="I30" s="100"/>
    </row>
    <row r="31" spans="1:9" ht="15.5" x14ac:dyDescent="0.35">
      <c r="A31" s="130" t="s">
        <v>85</v>
      </c>
      <c r="B31" s="130"/>
      <c r="C31" s="130"/>
      <c r="D31" s="130"/>
      <c r="E31" s="130"/>
      <c r="F31" s="130"/>
      <c r="G31" s="130"/>
      <c r="H31" s="24" t="s">
        <v>3</v>
      </c>
      <c r="I31" s="24" t="s">
        <v>1</v>
      </c>
    </row>
    <row r="32" spans="1:9" ht="15.5" x14ac:dyDescent="0.35">
      <c r="A32" s="24" t="s">
        <v>10</v>
      </c>
      <c r="B32" s="123" t="s">
        <v>186</v>
      </c>
      <c r="C32" s="123"/>
      <c r="D32" s="123"/>
      <c r="E32" s="123"/>
      <c r="F32" s="123"/>
      <c r="G32" s="123"/>
      <c r="H32" s="33">
        <v>8.3299999999999999E-2</v>
      </c>
      <c r="I32" s="28">
        <f>I28/12</f>
        <v>0</v>
      </c>
    </row>
    <row r="33" spans="1:9" ht="15.5" x14ac:dyDescent="0.35">
      <c r="A33" s="24" t="s">
        <v>11</v>
      </c>
      <c r="B33" s="123" t="s">
        <v>131</v>
      </c>
      <c r="C33" s="123"/>
      <c r="D33" s="123"/>
      <c r="E33" s="123"/>
      <c r="F33" s="123"/>
      <c r="G33" s="123"/>
      <c r="H33" s="34"/>
      <c r="I33" s="28">
        <f>(I28/12)+ (I28/3)/12</f>
        <v>0</v>
      </c>
    </row>
    <row r="34" spans="1:9" ht="15.5" x14ac:dyDescent="0.35">
      <c r="A34" s="130" t="s">
        <v>74</v>
      </c>
      <c r="B34" s="130"/>
      <c r="C34" s="130"/>
      <c r="D34" s="130"/>
      <c r="E34" s="130"/>
      <c r="F34" s="130"/>
      <c r="G34" s="130"/>
      <c r="H34" s="35"/>
      <c r="I34" s="36">
        <f>SUM(I32:I33)</f>
        <v>0</v>
      </c>
    </row>
    <row r="35" spans="1:9" ht="15.5" x14ac:dyDescent="0.35">
      <c r="A35" s="131"/>
      <c r="B35" s="132"/>
      <c r="C35" s="132"/>
      <c r="D35" s="132"/>
      <c r="E35" s="132"/>
      <c r="F35" s="132"/>
      <c r="G35" s="132"/>
      <c r="H35" s="132"/>
      <c r="I35" s="132"/>
    </row>
    <row r="36" spans="1:9" ht="15.75" customHeight="1" x14ac:dyDescent="0.35">
      <c r="A36" s="130" t="s">
        <v>86</v>
      </c>
      <c r="B36" s="130"/>
      <c r="C36" s="130"/>
      <c r="D36" s="130"/>
      <c r="E36" s="130"/>
      <c r="F36" s="130"/>
      <c r="G36" s="130"/>
      <c r="H36" s="24" t="s">
        <v>3</v>
      </c>
      <c r="I36" s="24" t="s">
        <v>1</v>
      </c>
    </row>
    <row r="37" spans="1:9" ht="15.5" x14ac:dyDescent="0.35">
      <c r="A37" s="24" t="s">
        <v>10</v>
      </c>
      <c r="B37" s="123" t="s">
        <v>77</v>
      </c>
      <c r="C37" s="123"/>
      <c r="D37" s="123"/>
      <c r="E37" s="123"/>
      <c r="F37" s="123"/>
      <c r="G37" s="123"/>
      <c r="H37" s="37">
        <v>0.2</v>
      </c>
      <c r="I37" s="28">
        <f>(I28+I34)*H37</f>
        <v>0</v>
      </c>
    </row>
    <row r="38" spans="1:9" ht="15.5" x14ac:dyDescent="0.35">
      <c r="A38" s="24" t="s">
        <v>11</v>
      </c>
      <c r="B38" s="123" t="s">
        <v>78</v>
      </c>
      <c r="C38" s="123"/>
      <c r="D38" s="123"/>
      <c r="E38" s="123"/>
      <c r="F38" s="123"/>
      <c r="G38" s="123"/>
      <c r="H38" s="37">
        <v>2.5000000000000001E-2</v>
      </c>
      <c r="I38" s="28">
        <f>(I28+I34)*H38</f>
        <v>0</v>
      </c>
    </row>
    <row r="39" spans="1:9" ht="15.5" x14ac:dyDescent="0.35">
      <c r="A39" s="24" t="s">
        <v>12</v>
      </c>
      <c r="B39" s="123" t="s">
        <v>79</v>
      </c>
      <c r="C39" s="123"/>
      <c r="D39" s="123"/>
      <c r="E39" s="123"/>
      <c r="F39" s="123"/>
      <c r="G39" s="123"/>
      <c r="H39" s="37">
        <v>0.03</v>
      </c>
      <c r="I39" s="28">
        <f>(I28+I34)*H39</f>
        <v>0</v>
      </c>
    </row>
    <row r="40" spans="1:9" ht="15.5" x14ac:dyDescent="0.35">
      <c r="A40" s="24" t="s">
        <v>13</v>
      </c>
      <c r="B40" s="123" t="s">
        <v>76</v>
      </c>
      <c r="C40" s="123"/>
      <c r="D40" s="123"/>
      <c r="E40" s="123"/>
      <c r="F40" s="123"/>
      <c r="G40" s="123"/>
      <c r="H40" s="37">
        <v>1.4999999999999999E-2</v>
      </c>
      <c r="I40" s="28">
        <f>(I28+I34)*H40</f>
        <v>0</v>
      </c>
    </row>
    <row r="41" spans="1:9" ht="15.5" x14ac:dyDescent="0.35">
      <c r="A41" s="24" t="s">
        <v>14</v>
      </c>
      <c r="B41" s="123" t="s">
        <v>80</v>
      </c>
      <c r="C41" s="123"/>
      <c r="D41" s="123"/>
      <c r="E41" s="123"/>
      <c r="F41" s="123"/>
      <c r="G41" s="123"/>
      <c r="H41" s="37">
        <v>0.01</v>
      </c>
      <c r="I41" s="28">
        <f>(I28+I34)*H41</f>
        <v>0</v>
      </c>
    </row>
    <row r="42" spans="1:9" ht="15.5" x14ac:dyDescent="0.35">
      <c r="A42" s="24" t="s">
        <v>15</v>
      </c>
      <c r="B42" s="123" t="s">
        <v>81</v>
      </c>
      <c r="C42" s="123"/>
      <c r="D42" s="123"/>
      <c r="E42" s="123"/>
      <c r="F42" s="123"/>
      <c r="G42" s="123"/>
      <c r="H42" s="37">
        <v>6.0000000000000001E-3</v>
      </c>
      <c r="I42" s="28">
        <f>(I28+I34)*H42</f>
        <v>0</v>
      </c>
    </row>
    <row r="43" spans="1:9" ht="15.5" x14ac:dyDescent="0.35">
      <c r="A43" s="24" t="s">
        <v>16</v>
      </c>
      <c r="B43" s="123" t="s">
        <v>82</v>
      </c>
      <c r="C43" s="123"/>
      <c r="D43" s="123"/>
      <c r="E43" s="123"/>
      <c r="F43" s="123"/>
      <c r="G43" s="123"/>
      <c r="H43" s="37">
        <v>2E-3</v>
      </c>
      <c r="I43" s="28">
        <f>(I28+I34)*H43</f>
        <v>0</v>
      </c>
    </row>
    <row r="44" spans="1:9" ht="15.5" x14ac:dyDescent="0.35">
      <c r="A44" s="24" t="s">
        <v>17</v>
      </c>
      <c r="B44" s="123" t="s">
        <v>83</v>
      </c>
      <c r="C44" s="123"/>
      <c r="D44" s="123"/>
      <c r="E44" s="123"/>
      <c r="F44" s="123"/>
      <c r="G44" s="123"/>
      <c r="H44" s="37">
        <v>0.08</v>
      </c>
      <c r="I44" s="28">
        <f>(I28+I34)*H44</f>
        <v>0</v>
      </c>
    </row>
    <row r="45" spans="1:9" ht="15.5" x14ac:dyDescent="0.35">
      <c r="A45" s="130" t="s">
        <v>84</v>
      </c>
      <c r="B45" s="130"/>
      <c r="C45" s="130"/>
      <c r="D45" s="130"/>
      <c r="E45" s="130"/>
      <c r="F45" s="130"/>
      <c r="G45" s="130"/>
      <c r="H45" s="38">
        <f>SUM(H37:H44)</f>
        <v>0.36800000000000005</v>
      </c>
      <c r="I45" s="30">
        <f>SUM(I37:I44)</f>
        <v>0</v>
      </c>
    </row>
    <row r="46" spans="1:9" ht="15.5" x14ac:dyDescent="0.35">
      <c r="A46" s="137"/>
      <c r="B46" s="137"/>
      <c r="C46" s="137"/>
      <c r="D46" s="137"/>
      <c r="E46" s="137"/>
      <c r="F46" s="137"/>
      <c r="G46" s="137"/>
      <c r="H46" s="137"/>
      <c r="I46" s="138"/>
    </row>
    <row r="47" spans="1:9" ht="15.5" x14ac:dyDescent="0.35">
      <c r="A47" s="130" t="s">
        <v>87</v>
      </c>
      <c r="B47" s="130"/>
      <c r="C47" s="130"/>
      <c r="D47" s="130"/>
      <c r="E47" s="130"/>
      <c r="F47" s="130"/>
      <c r="G47" s="130"/>
      <c r="H47" s="35"/>
      <c r="I47" s="24" t="s">
        <v>1</v>
      </c>
    </row>
    <row r="48" spans="1:9" ht="14.25" customHeight="1" x14ac:dyDescent="0.35">
      <c r="A48" s="24" t="s">
        <v>10</v>
      </c>
      <c r="B48" s="133" t="s">
        <v>135</v>
      </c>
      <c r="C48" s="133"/>
      <c r="D48" s="133"/>
      <c r="E48" s="133"/>
      <c r="F48" s="133"/>
      <c r="G48" s="133"/>
      <c r="H48" s="18" t="s">
        <v>0</v>
      </c>
      <c r="I48" s="41">
        <v>0</v>
      </c>
    </row>
    <row r="49" spans="1:9" ht="15.5" x14ac:dyDescent="0.35">
      <c r="A49" s="24" t="s">
        <v>11</v>
      </c>
      <c r="B49" s="134" t="s">
        <v>187</v>
      </c>
      <c r="C49" s="135"/>
      <c r="D49" s="135"/>
      <c r="E49" s="135"/>
      <c r="F49" s="135"/>
      <c r="G49" s="136"/>
      <c r="H49" s="18" t="s">
        <v>0</v>
      </c>
      <c r="I49" s="41">
        <v>0</v>
      </c>
    </row>
    <row r="50" spans="1:9" ht="16.5" customHeight="1" x14ac:dyDescent="0.35">
      <c r="A50" s="24" t="s">
        <v>12</v>
      </c>
      <c r="B50" s="133" t="s">
        <v>136</v>
      </c>
      <c r="C50" s="133"/>
      <c r="D50" s="133"/>
      <c r="E50" s="133"/>
      <c r="F50" s="133"/>
      <c r="G50" s="133"/>
      <c r="H50" s="18" t="s">
        <v>0</v>
      </c>
      <c r="I50" s="41">
        <v>0</v>
      </c>
    </row>
    <row r="51" spans="1:9" ht="15" customHeight="1" x14ac:dyDescent="0.35">
      <c r="A51" s="24" t="s">
        <v>13</v>
      </c>
      <c r="B51" s="133" t="s">
        <v>137</v>
      </c>
      <c r="C51" s="133"/>
      <c r="D51" s="133"/>
      <c r="E51" s="133"/>
      <c r="F51" s="133"/>
      <c r="G51" s="133"/>
      <c r="H51" s="18" t="s">
        <v>0</v>
      </c>
      <c r="I51" s="41">
        <v>0</v>
      </c>
    </row>
    <row r="52" spans="1:9" ht="15.5" x14ac:dyDescent="0.35">
      <c r="A52" s="130" t="s">
        <v>88</v>
      </c>
      <c r="B52" s="130"/>
      <c r="C52" s="130"/>
      <c r="D52" s="130"/>
      <c r="E52" s="130"/>
      <c r="F52" s="130"/>
      <c r="G52" s="130"/>
      <c r="H52" s="130"/>
      <c r="I52" s="30">
        <f>SUM(I48:I51)</f>
        <v>0</v>
      </c>
    </row>
    <row r="53" spans="1:9" ht="15.5" x14ac:dyDescent="0.35">
      <c r="A53" s="137"/>
      <c r="B53" s="137"/>
      <c r="C53" s="137"/>
      <c r="D53" s="137"/>
      <c r="E53" s="137"/>
      <c r="F53" s="137"/>
      <c r="G53" s="137"/>
      <c r="H53" s="137"/>
      <c r="I53" s="138"/>
    </row>
    <row r="54" spans="1:9" ht="15.5" x14ac:dyDescent="0.25">
      <c r="A54" s="100" t="s">
        <v>89</v>
      </c>
      <c r="B54" s="100"/>
      <c r="C54" s="100"/>
      <c r="D54" s="100"/>
      <c r="E54" s="100"/>
      <c r="F54" s="100"/>
      <c r="G54" s="100"/>
      <c r="H54" s="100"/>
      <c r="I54" s="100"/>
    </row>
    <row r="55" spans="1:9" ht="15.5" x14ac:dyDescent="0.35">
      <c r="A55" s="144" t="s">
        <v>93</v>
      </c>
      <c r="B55" s="145"/>
      <c r="C55" s="145"/>
      <c r="D55" s="145"/>
      <c r="E55" s="145"/>
      <c r="F55" s="145"/>
      <c r="G55" s="145"/>
      <c r="H55" s="146"/>
      <c r="I55" s="24" t="s">
        <v>1</v>
      </c>
    </row>
    <row r="56" spans="1:9" ht="15.5" x14ac:dyDescent="0.35">
      <c r="A56" s="24" t="s">
        <v>90</v>
      </c>
      <c r="B56" s="139" t="s">
        <v>73</v>
      </c>
      <c r="C56" s="140"/>
      <c r="D56" s="140"/>
      <c r="E56" s="140"/>
      <c r="F56" s="140"/>
      <c r="G56" s="140"/>
      <c r="H56" s="141"/>
      <c r="I56" s="28">
        <f>I34</f>
        <v>0</v>
      </c>
    </row>
    <row r="57" spans="1:9" ht="15.5" x14ac:dyDescent="0.35">
      <c r="A57" s="24" t="s">
        <v>91</v>
      </c>
      <c r="B57" s="127" t="s">
        <v>75</v>
      </c>
      <c r="C57" s="127"/>
      <c r="D57" s="127"/>
      <c r="E57" s="127"/>
      <c r="F57" s="127"/>
      <c r="G57" s="127"/>
      <c r="H57" s="127"/>
      <c r="I57" s="26">
        <f>I45</f>
        <v>0</v>
      </c>
    </row>
    <row r="58" spans="1:9" ht="15.5" x14ac:dyDescent="0.35">
      <c r="A58" s="24" t="s">
        <v>92</v>
      </c>
      <c r="B58" s="127" t="s">
        <v>94</v>
      </c>
      <c r="C58" s="127"/>
      <c r="D58" s="127"/>
      <c r="E58" s="127"/>
      <c r="F58" s="127"/>
      <c r="G58" s="127"/>
      <c r="H58" s="127"/>
      <c r="I58" s="26">
        <f>I52</f>
        <v>0</v>
      </c>
    </row>
    <row r="59" spans="1:9" ht="15.5" x14ac:dyDescent="0.35">
      <c r="A59" s="130" t="s">
        <v>96</v>
      </c>
      <c r="B59" s="130"/>
      <c r="C59" s="130"/>
      <c r="D59" s="130"/>
      <c r="E59" s="130"/>
      <c r="F59" s="130"/>
      <c r="G59" s="130"/>
      <c r="H59" s="130"/>
      <c r="I59" s="30">
        <f>SUM(I56:I58)</f>
        <v>0</v>
      </c>
    </row>
    <row r="60" spans="1:9" ht="15.5" x14ac:dyDescent="0.35">
      <c r="A60" s="142"/>
      <c r="B60" s="143"/>
      <c r="C60" s="143"/>
      <c r="D60" s="143"/>
      <c r="E60" s="143"/>
      <c r="F60" s="143"/>
      <c r="G60" s="143"/>
      <c r="H60" s="143"/>
      <c r="I60" s="143"/>
    </row>
    <row r="61" spans="1:9" ht="15.5" x14ac:dyDescent="0.25">
      <c r="A61" s="100" t="s">
        <v>97</v>
      </c>
      <c r="B61" s="100"/>
      <c r="C61" s="100"/>
      <c r="D61" s="100"/>
      <c r="E61" s="100"/>
      <c r="F61" s="100"/>
      <c r="G61" s="100"/>
      <c r="H61" s="100"/>
      <c r="I61" s="100"/>
    </row>
    <row r="62" spans="1:9" ht="15.5" x14ac:dyDescent="0.35">
      <c r="A62" s="24">
        <v>3</v>
      </c>
      <c r="B62" s="130" t="s">
        <v>98</v>
      </c>
      <c r="C62" s="130"/>
      <c r="D62" s="130"/>
      <c r="E62" s="130"/>
      <c r="F62" s="130"/>
      <c r="G62" s="130"/>
      <c r="H62" s="24" t="s">
        <v>3</v>
      </c>
      <c r="I62" s="24" t="s">
        <v>1</v>
      </c>
    </row>
    <row r="63" spans="1:9" ht="15.5" x14ac:dyDescent="0.35">
      <c r="A63" s="24" t="s">
        <v>10</v>
      </c>
      <c r="B63" s="123" t="s">
        <v>101</v>
      </c>
      <c r="C63" s="123"/>
      <c r="D63" s="123"/>
      <c r="E63" s="123"/>
      <c r="F63" s="123"/>
      <c r="G63" s="123"/>
      <c r="H63" s="33"/>
      <c r="I63" s="28">
        <f>((I28)/12)*37.01%</f>
        <v>0</v>
      </c>
    </row>
    <row r="64" spans="1:9" ht="15.5" x14ac:dyDescent="0.35">
      <c r="A64" s="24" t="s">
        <v>11</v>
      </c>
      <c r="B64" s="123" t="s">
        <v>100</v>
      </c>
      <c r="C64" s="123"/>
      <c r="D64" s="123"/>
      <c r="E64" s="123"/>
      <c r="F64" s="123"/>
      <c r="G64" s="123"/>
      <c r="H64" s="42"/>
      <c r="I64" s="28">
        <f>I63*8%</f>
        <v>0</v>
      </c>
    </row>
    <row r="65" spans="1:9" ht="15.5" x14ac:dyDescent="0.35">
      <c r="A65" s="24" t="s">
        <v>12</v>
      </c>
      <c r="B65" s="123" t="s">
        <v>102</v>
      </c>
      <c r="C65" s="123"/>
      <c r="D65" s="123"/>
      <c r="E65" s="123"/>
      <c r="F65" s="123"/>
      <c r="G65" s="123"/>
      <c r="H65" s="43"/>
      <c r="I65" s="28">
        <f>(I44*40%)*37.01%</f>
        <v>0</v>
      </c>
    </row>
    <row r="66" spans="1:9" ht="17.25" customHeight="1" x14ac:dyDescent="0.35">
      <c r="A66" s="44" t="s">
        <v>13</v>
      </c>
      <c r="B66" s="147" t="s">
        <v>99</v>
      </c>
      <c r="C66" s="147"/>
      <c r="D66" s="147"/>
      <c r="E66" s="147"/>
      <c r="F66" s="147"/>
      <c r="G66" s="147"/>
      <c r="H66" s="33"/>
      <c r="I66" s="28">
        <f>((I28)/30)/12*7*37.01%</f>
        <v>0</v>
      </c>
    </row>
    <row r="67" spans="1:9" ht="15.5" x14ac:dyDescent="0.35">
      <c r="A67" s="24" t="s">
        <v>14</v>
      </c>
      <c r="B67" s="123" t="s">
        <v>122</v>
      </c>
      <c r="C67" s="123"/>
      <c r="D67" s="123"/>
      <c r="E67" s="123"/>
      <c r="F67" s="123"/>
      <c r="G67" s="123"/>
      <c r="H67" s="34"/>
      <c r="I67" s="28">
        <f>(I66*H45)</f>
        <v>0</v>
      </c>
    </row>
    <row r="68" spans="1:9" ht="15.5" x14ac:dyDescent="0.35">
      <c r="A68" s="24" t="s">
        <v>15</v>
      </c>
      <c r="B68" s="123" t="s">
        <v>103</v>
      </c>
      <c r="C68" s="123"/>
      <c r="D68" s="123"/>
      <c r="E68" s="123"/>
      <c r="F68" s="123"/>
      <c r="G68" s="123"/>
      <c r="H68" s="43"/>
      <c r="I68" s="28">
        <f>(I44*40%)*37.01%</f>
        <v>0</v>
      </c>
    </row>
    <row r="69" spans="1:9" ht="15.5" x14ac:dyDescent="0.35">
      <c r="A69" s="130" t="s">
        <v>104</v>
      </c>
      <c r="B69" s="130"/>
      <c r="C69" s="130"/>
      <c r="D69" s="130"/>
      <c r="E69" s="130"/>
      <c r="F69" s="130"/>
      <c r="G69" s="130"/>
      <c r="H69" s="35"/>
      <c r="I69" s="36">
        <f>SUM(I63:I68)</f>
        <v>0</v>
      </c>
    </row>
    <row r="70" spans="1:9" ht="15.5" x14ac:dyDescent="0.35">
      <c r="A70" s="144"/>
      <c r="B70" s="145"/>
      <c r="C70" s="145"/>
      <c r="D70" s="145"/>
      <c r="E70" s="145"/>
      <c r="F70" s="145"/>
      <c r="G70" s="145"/>
      <c r="H70" s="145"/>
      <c r="I70" s="145"/>
    </row>
    <row r="71" spans="1:9" ht="15.5" x14ac:dyDescent="0.25">
      <c r="A71" s="100" t="s">
        <v>105</v>
      </c>
      <c r="B71" s="100"/>
      <c r="C71" s="100"/>
      <c r="D71" s="100"/>
      <c r="E71" s="100"/>
      <c r="F71" s="100"/>
      <c r="G71" s="100"/>
      <c r="H71" s="100"/>
      <c r="I71" s="100"/>
    </row>
    <row r="72" spans="1:9" ht="15.5" x14ac:dyDescent="0.35">
      <c r="A72" s="130" t="s">
        <v>123</v>
      </c>
      <c r="B72" s="130"/>
      <c r="C72" s="130"/>
      <c r="D72" s="130"/>
      <c r="E72" s="130"/>
      <c r="F72" s="130"/>
      <c r="G72" s="130"/>
      <c r="H72" s="24" t="s">
        <v>3</v>
      </c>
      <c r="I72" s="24" t="s">
        <v>1</v>
      </c>
    </row>
    <row r="73" spans="1:9" ht="29.25" customHeight="1" x14ac:dyDescent="0.35">
      <c r="A73" s="24" t="s">
        <v>10</v>
      </c>
      <c r="B73" s="151" t="s">
        <v>124</v>
      </c>
      <c r="C73" s="151"/>
      <c r="D73" s="151"/>
      <c r="E73" s="151"/>
      <c r="F73" s="151"/>
      <c r="G73" s="151"/>
      <c r="H73" s="33"/>
      <c r="I73" s="28">
        <v>0</v>
      </c>
    </row>
    <row r="74" spans="1:9" ht="15.5" x14ac:dyDescent="0.35">
      <c r="A74" s="24" t="s">
        <v>11</v>
      </c>
      <c r="B74" s="123" t="s">
        <v>125</v>
      </c>
      <c r="C74" s="123"/>
      <c r="D74" s="123"/>
      <c r="E74" s="123"/>
      <c r="F74" s="123"/>
      <c r="G74" s="123"/>
      <c r="H74" s="33"/>
      <c r="I74" s="28">
        <f>(I28/30)/12*1</f>
        <v>0</v>
      </c>
    </row>
    <row r="75" spans="1:9" ht="15.5" x14ac:dyDescent="0.35">
      <c r="A75" s="24" t="s">
        <v>12</v>
      </c>
      <c r="B75" s="123" t="s">
        <v>126</v>
      </c>
      <c r="C75" s="123"/>
      <c r="D75" s="123"/>
      <c r="E75" s="123"/>
      <c r="F75" s="123"/>
      <c r="G75" s="123"/>
      <c r="H75" s="33"/>
      <c r="I75" s="28">
        <f>((I28/30)/12*20)*0.05</f>
        <v>0</v>
      </c>
    </row>
    <row r="76" spans="1:9" ht="15.5" x14ac:dyDescent="0.35">
      <c r="A76" s="24" t="s">
        <v>13</v>
      </c>
      <c r="B76" s="123" t="s">
        <v>188</v>
      </c>
      <c r="C76" s="123"/>
      <c r="D76" s="123"/>
      <c r="E76" s="123"/>
      <c r="F76" s="123"/>
      <c r="G76" s="123"/>
      <c r="H76" s="33"/>
      <c r="I76" s="28">
        <f>(I28/30)/12*15*0.0922</f>
        <v>0</v>
      </c>
    </row>
    <row r="77" spans="1:9" ht="15.5" x14ac:dyDescent="0.35">
      <c r="A77" s="24" t="s">
        <v>14</v>
      </c>
      <c r="B77" s="123" t="s">
        <v>127</v>
      </c>
      <c r="C77" s="123"/>
      <c r="D77" s="123"/>
      <c r="E77" s="123"/>
      <c r="F77" s="123"/>
      <c r="G77" s="123"/>
      <c r="H77" s="33"/>
      <c r="I77" s="28">
        <v>0</v>
      </c>
    </row>
    <row r="78" spans="1:9" ht="15.5" x14ac:dyDescent="0.35">
      <c r="A78" s="24" t="s">
        <v>15</v>
      </c>
      <c r="B78" s="123" t="s">
        <v>4</v>
      </c>
      <c r="C78" s="123"/>
      <c r="D78" s="123"/>
      <c r="E78" s="123"/>
      <c r="F78" s="123"/>
      <c r="G78" s="123"/>
      <c r="H78" s="33"/>
      <c r="I78" s="28">
        <v>0</v>
      </c>
    </row>
    <row r="79" spans="1:9" ht="15.5" x14ac:dyDescent="0.35">
      <c r="A79" s="24" t="s">
        <v>16</v>
      </c>
      <c r="B79" s="148" t="s">
        <v>119</v>
      </c>
      <c r="C79" s="148"/>
      <c r="D79" s="148"/>
      <c r="E79" s="148"/>
      <c r="F79" s="148"/>
      <c r="G79" s="148"/>
      <c r="H79" s="33"/>
      <c r="I79" s="28">
        <f>(I73+I74+I75+I76+I77+I78)*H45</f>
        <v>0</v>
      </c>
    </row>
    <row r="80" spans="1:9" ht="15.5" x14ac:dyDescent="0.35">
      <c r="A80" s="130" t="s">
        <v>22</v>
      </c>
      <c r="B80" s="130"/>
      <c r="C80" s="130"/>
      <c r="D80" s="130"/>
      <c r="E80" s="130"/>
      <c r="F80" s="130"/>
      <c r="G80" s="130"/>
      <c r="H80" s="35"/>
      <c r="I80" s="36">
        <f>SUM(I73:I79)</f>
        <v>0</v>
      </c>
    </row>
    <row r="81" spans="1:9" ht="15.5" x14ac:dyDescent="0.35">
      <c r="A81" s="149"/>
      <c r="B81" s="150"/>
      <c r="C81" s="150"/>
      <c r="D81" s="150"/>
      <c r="E81" s="150"/>
      <c r="F81" s="150"/>
      <c r="G81" s="150"/>
      <c r="H81" s="150"/>
      <c r="I81" s="150"/>
    </row>
    <row r="82" spans="1:9" ht="15.5" x14ac:dyDescent="0.35">
      <c r="A82" s="130" t="s">
        <v>106</v>
      </c>
      <c r="B82" s="130"/>
      <c r="C82" s="130"/>
      <c r="D82" s="130"/>
      <c r="E82" s="130"/>
      <c r="F82" s="130"/>
      <c r="G82" s="130"/>
      <c r="H82" s="24" t="s">
        <v>3</v>
      </c>
      <c r="I82" s="24" t="s">
        <v>1</v>
      </c>
    </row>
    <row r="83" spans="1:9" ht="15.5" x14ac:dyDescent="0.35">
      <c r="A83" s="24" t="s">
        <v>10</v>
      </c>
      <c r="B83" s="123" t="s">
        <v>128</v>
      </c>
      <c r="C83" s="123"/>
      <c r="D83" s="123"/>
      <c r="E83" s="123"/>
      <c r="F83" s="123"/>
      <c r="G83" s="123"/>
      <c r="H83" s="33"/>
      <c r="I83" s="28">
        <v>0</v>
      </c>
    </row>
    <row r="84" spans="1:9" ht="15.5" x14ac:dyDescent="0.35">
      <c r="A84" s="130" t="s">
        <v>24</v>
      </c>
      <c r="B84" s="130"/>
      <c r="C84" s="130"/>
      <c r="D84" s="130"/>
      <c r="E84" s="130"/>
      <c r="F84" s="130"/>
      <c r="G84" s="130"/>
      <c r="H84" s="35"/>
      <c r="I84" s="36">
        <f>SUM(I83)</f>
        <v>0</v>
      </c>
    </row>
    <row r="85" spans="1:9" ht="15.5" x14ac:dyDescent="0.35">
      <c r="A85" s="152"/>
      <c r="B85" s="153"/>
      <c r="C85" s="153"/>
      <c r="D85" s="153"/>
      <c r="E85" s="153"/>
      <c r="F85" s="153"/>
      <c r="G85" s="153"/>
      <c r="H85" s="153"/>
      <c r="I85" s="153"/>
    </row>
    <row r="86" spans="1:9" ht="15.5" x14ac:dyDescent="0.25">
      <c r="A86" s="100" t="s">
        <v>107</v>
      </c>
      <c r="B86" s="100"/>
      <c r="C86" s="100"/>
      <c r="D86" s="100"/>
      <c r="E86" s="100"/>
      <c r="F86" s="100"/>
      <c r="G86" s="100"/>
      <c r="H86" s="100"/>
      <c r="I86" s="100"/>
    </row>
    <row r="87" spans="1:9" ht="15.5" x14ac:dyDescent="0.35">
      <c r="A87" s="130" t="s">
        <v>108</v>
      </c>
      <c r="B87" s="130"/>
      <c r="C87" s="130"/>
      <c r="D87" s="130"/>
      <c r="E87" s="130"/>
      <c r="F87" s="130"/>
      <c r="G87" s="130"/>
      <c r="H87" s="130"/>
      <c r="I87" s="24" t="s">
        <v>1</v>
      </c>
    </row>
    <row r="88" spans="1:9" ht="15.5" x14ac:dyDescent="0.35">
      <c r="A88" s="24" t="s">
        <v>27</v>
      </c>
      <c r="B88" s="127" t="s">
        <v>129</v>
      </c>
      <c r="C88" s="127"/>
      <c r="D88" s="127"/>
      <c r="E88" s="127"/>
      <c r="F88" s="127"/>
      <c r="G88" s="127"/>
      <c r="H88" s="127"/>
      <c r="I88" s="28">
        <f>SUM(I80)</f>
        <v>0</v>
      </c>
    </row>
    <row r="89" spans="1:9" ht="15.5" x14ac:dyDescent="0.35">
      <c r="A89" s="24" t="s">
        <v>28</v>
      </c>
      <c r="B89" s="127" t="s">
        <v>130</v>
      </c>
      <c r="C89" s="127"/>
      <c r="D89" s="127"/>
      <c r="E89" s="127"/>
      <c r="F89" s="127"/>
      <c r="G89" s="127"/>
      <c r="H89" s="127"/>
      <c r="I89" s="28">
        <f>I84</f>
        <v>0</v>
      </c>
    </row>
    <row r="90" spans="1:9" ht="15.5" x14ac:dyDescent="0.35">
      <c r="A90" s="130" t="s">
        <v>109</v>
      </c>
      <c r="B90" s="130"/>
      <c r="C90" s="130"/>
      <c r="D90" s="130"/>
      <c r="E90" s="130"/>
      <c r="F90" s="130"/>
      <c r="G90" s="130"/>
      <c r="H90" s="130"/>
      <c r="I90" s="36">
        <f>SUM(I88:I89)</f>
        <v>0</v>
      </c>
    </row>
    <row r="91" spans="1:9" ht="15.5" x14ac:dyDescent="0.35">
      <c r="A91" s="142"/>
      <c r="B91" s="143"/>
      <c r="C91" s="143"/>
      <c r="D91" s="143"/>
      <c r="E91" s="143"/>
      <c r="F91" s="143"/>
      <c r="G91" s="143"/>
      <c r="H91" s="143"/>
      <c r="I91" s="143"/>
    </row>
    <row r="92" spans="1:9" ht="15.5" x14ac:dyDescent="0.25">
      <c r="A92" s="100" t="s">
        <v>110</v>
      </c>
      <c r="B92" s="100"/>
      <c r="C92" s="100"/>
      <c r="D92" s="100"/>
      <c r="E92" s="100"/>
      <c r="F92" s="100"/>
      <c r="G92" s="100"/>
      <c r="H92" s="100"/>
      <c r="I92" s="100"/>
    </row>
    <row r="93" spans="1:9" ht="15.5" x14ac:dyDescent="0.35">
      <c r="A93" s="24">
        <v>5</v>
      </c>
      <c r="B93" s="130" t="s">
        <v>19</v>
      </c>
      <c r="C93" s="130"/>
      <c r="D93" s="130"/>
      <c r="E93" s="130"/>
      <c r="F93" s="130"/>
      <c r="G93" s="130"/>
      <c r="H93" s="24"/>
      <c r="I93" s="24" t="s">
        <v>1</v>
      </c>
    </row>
    <row r="94" spans="1:9" ht="15.5" x14ac:dyDescent="0.35">
      <c r="A94" s="24" t="s">
        <v>10</v>
      </c>
      <c r="B94" s="133" t="s">
        <v>111</v>
      </c>
      <c r="C94" s="133"/>
      <c r="D94" s="133"/>
      <c r="E94" s="133"/>
      <c r="F94" s="133"/>
      <c r="G94" s="133"/>
      <c r="H94" s="18" t="s">
        <v>0</v>
      </c>
      <c r="I94" s="28">
        <f>'MATERIAIS, EQUIPAMENTOS UNIFORM'!E10</f>
        <v>0</v>
      </c>
    </row>
    <row r="95" spans="1:9" ht="15.5" x14ac:dyDescent="0.35">
      <c r="A95" s="24" t="s">
        <v>11</v>
      </c>
      <c r="B95" s="133" t="s">
        <v>20</v>
      </c>
      <c r="C95" s="133"/>
      <c r="D95" s="133"/>
      <c r="E95" s="133"/>
      <c r="F95" s="133"/>
      <c r="G95" s="133"/>
      <c r="H95" s="18" t="s">
        <v>0</v>
      </c>
      <c r="I95" s="26">
        <f>'MATERIAIS, EQUIPAMENTOS UNIFORM'!E32</f>
        <v>0</v>
      </c>
    </row>
    <row r="96" spans="1:9" ht="15.5" x14ac:dyDescent="0.35">
      <c r="A96" s="39" t="s">
        <v>12</v>
      </c>
      <c r="B96" s="133" t="s">
        <v>21</v>
      </c>
      <c r="C96" s="133"/>
      <c r="D96" s="133"/>
      <c r="E96" s="133"/>
      <c r="F96" s="133"/>
      <c r="G96" s="133"/>
      <c r="H96" s="18" t="s">
        <v>0</v>
      </c>
      <c r="I96" s="26">
        <f>'MATERIAIS, EQUIPAMENTOS UNIFORM'!E51+'MATERIAIS, EQUIPAMENTOS UNIFORM'!E56+'MATERIAIS, EQUIPAMENTOS UNIFORM'!E62</f>
        <v>0</v>
      </c>
    </row>
    <row r="97" spans="1:9" ht="15.5" x14ac:dyDescent="0.35">
      <c r="A97" s="39" t="s">
        <v>13</v>
      </c>
      <c r="B97" s="133" t="s">
        <v>4</v>
      </c>
      <c r="C97" s="133"/>
      <c r="D97" s="133"/>
      <c r="E97" s="133"/>
      <c r="F97" s="133"/>
      <c r="G97" s="133"/>
      <c r="H97" s="18" t="s">
        <v>0</v>
      </c>
      <c r="I97" s="26">
        <v>0</v>
      </c>
    </row>
    <row r="98" spans="1:9" ht="15.5" x14ac:dyDescent="0.35">
      <c r="A98" s="130" t="s">
        <v>112</v>
      </c>
      <c r="B98" s="130"/>
      <c r="C98" s="130"/>
      <c r="D98" s="130"/>
      <c r="E98" s="130"/>
      <c r="F98" s="130"/>
      <c r="G98" s="130"/>
      <c r="H98" s="35" t="s">
        <v>0</v>
      </c>
      <c r="I98" s="30">
        <f>SUM(I94:I97)</f>
        <v>0</v>
      </c>
    </row>
    <row r="99" spans="1:9" ht="15.5" x14ac:dyDescent="0.35">
      <c r="A99" s="142"/>
      <c r="B99" s="143"/>
      <c r="C99" s="143"/>
      <c r="D99" s="143"/>
      <c r="E99" s="143"/>
      <c r="F99" s="143"/>
      <c r="G99" s="143"/>
      <c r="H99" s="143"/>
      <c r="I99" s="143"/>
    </row>
    <row r="100" spans="1:9" ht="15.5" x14ac:dyDescent="0.25">
      <c r="A100" s="100" t="s">
        <v>113</v>
      </c>
      <c r="B100" s="100"/>
      <c r="C100" s="100"/>
      <c r="D100" s="100"/>
      <c r="E100" s="100"/>
      <c r="F100" s="100"/>
      <c r="G100" s="100"/>
      <c r="H100" s="100"/>
      <c r="I100" s="100"/>
    </row>
    <row r="101" spans="1:9" ht="15.5" x14ac:dyDescent="0.35">
      <c r="A101" s="24">
        <v>6</v>
      </c>
      <c r="B101" s="130" t="s">
        <v>26</v>
      </c>
      <c r="C101" s="130"/>
      <c r="D101" s="130"/>
      <c r="E101" s="130"/>
      <c r="F101" s="130"/>
      <c r="G101" s="130"/>
      <c r="H101" s="24" t="s">
        <v>3</v>
      </c>
      <c r="I101" s="24" t="s">
        <v>1</v>
      </c>
    </row>
    <row r="102" spans="1:9" ht="15.5" x14ac:dyDescent="0.35">
      <c r="A102" s="24" t="s">
        <v>10</v>
      </c>
      <c r="B102" s="123" t="s">
        <v>29</v>
      </c>
      <c r="C102" s="123"/>
      <c r="D102" s="123"/>
      <c r="E102" s="123"/>
      <c r="F102" s="123"/>
      <c r="G102" s="123"/>
      <c r="H102" s="25"/>
      <c r="I102" s="28">
        <f>I117*H102</f>
        <v>0</v>
      </c>
    </row>
    <row r="103" spans="1:9" ht="15.5" x14ac:dyDescent="0.35">
      <c r="A103" s="24" t="s">
        <v>11</v>
      </c>
      <c r="B103" s="123" t="s">
        <v>5</v>
      </c>
      <c r="C103" s="123"/>
      <c r="D103" s="123"/>
      <c r="E103" s="123"/>
      <c r="F103" s="123"/>
      <c r="G103" s="123"/>
      <c r="H103" s="25"/>
      <c r="I103" s="28">
        <f>(I117+I102)*H103</f>
        <v>0</v>
      </c>
    </row>
    <row r="104" spans="1:9" ht="15.5" x14ac:dyDescent="0.35">
      <c r="A104" s="24" t="s">
        <v>12</v>
      </c>
      <c r="B104" s="154" t="s">
        <v>63</v>
      </c>
      <c r="C104" s="155"/>
      <c r="D104" s="155"/>
      <c r="E104" s="155"/>
      <c r="F104" s="155"/>
      <c r="G104" s="155"/>
      <c r="H104" s="155"/>
      <c r="I104" s="156"/>
    </row>
    <row r="105" spans="1:9" ht="15.5" x14ac:dyDescent="0.35">
      <c r="A105" s="24" t="s">
        <v>64</v>
      </c>
      <c r="B105" s="123" t="s">
        <v>60</v>
      </c>
      <c r="C105" s="123"/>
      <c r="D105" s="123"/>
      <c r="E105" s="123"/>
      <c r="F105" s="123"/>
      <c r="G105" s="123"/>
      <c r="H105" s="45">
        <v>6.4999999999999997E-3</v>
      </c>
      <c r="I105" s="28" t="e">
        <f>#REF!*H105</f>
        <v>#REF!</v>
      </c>
    </row>
    <row r="106" spans="1:9" ht="15.5" x14ac:dyDescent="0.35">
      <c r="A106" s="24" t="s">
        <v>65</v>
      </c>
      <c r="B106" s="123" t="s">
        <v>61</v>
      </c>
      <c r="C106" s="123"/>
      <c r="D106" s="123"/>
      <c r="E106" s="123"/>
      <c r="F106" s="123"/>
      <c r="G106" s="123"/>
      <c r="H106" s="45">
        <v>0.03</v>
      </c>
      <c r="I106" s="28" t="e">
        <f>#REF!*H106</f>
        <v>#REF!</v>
      </c>
    </row>
    <row r="107" spans="1:9" ht="15.5" x14ac:dyDescent="0.35">
      <c r="A107" s="24" t="s">
        <v>66</v>
      </c>
      <c r="B107" s="123" t="s">
        <v>62</v>
      </c>
      <c r="C107" s="123"/>
      <c r="D107" s="123"/>
      <c r="E107" s="123"/>
      <c r="F107" s="123"/>
      <c r="G107" s="123"/>
      <c r="H107" s="45">
        <v>0.05</v>
      </c>
      <c r="I107" s="28" t="e">
        <f>#REF!*H107</f>
        <v>#REF!</v>
      </c>
    </row>
    <row r="108" spans="1:9" ht="15.5" x14ac:dyDescent="0.35">
      <c r="A108" s="130" t="s">
        <v>114</v>
      </c>
      <c r="B108" s="130"/>
      <c r="C108" s="130"/>
      <c r="D108" s="130"/>
      <c r="E108" s="130"/>
      <c r="F108" s="130"/>
      <c r="G108" s="130"/>
      <c r="H108" s="45"/>
      <c r="I108" s="30" t="e">
        <f>SUM(I102:I107)</f>
        <v>#REF!</v>
      </c>
    </row>
    <row r="109" spans="1:9" ht="15.5" x14ac:dyDescent="0.35">
      <c r="A109" s="23"/>
      <c r="B109" s="157"/>
      <c r="C109" s="157"/>
      <c r="D109" s="157"/>
      <c r="E109" s="157"/>
      <c r="F109" s="157"/>
      <c r="G109" s="157"/>
      <c r="H109" s="157"/>
      <c r="I109" s="157"/>
    </row>
    <row r="110" spans="1:9" ht="15.5" x14ac:dyDescent="0.25">
      <c r="A110" s="100" t="s">
        <v>115</v>
      </c>
      <c r="B110" s="100"/>
      <c r="C110" s="100"/>
      <c r="D110" s="100"/>
      <c r="E110" s="100"/>
      <c r="F110" s="100"/>
      <c r="G110" s="100"/>
      <c r="H110" s="100"/>
      <c r="I110" s="100"/>
    </row>
    <row r="111" spans="1:9" ht="15.5" x14ac:dyDescent="0.35">
      <c r="A111" s="130" t="s">
        <v>30</v>
      </c>
      <c r="B111" s="130"/>
      <c r="C111" s="130"/>
      <c r="D111" s="130"/>
      <c r="E111" s="130"/>
      <c r="F111" s="130"/>
      <c r="G111" s="130"/>
      <c r="H111" s="130"/>
      <c r="I111" s="24" t="s">
        <v>1</v>
      </c>
    </row>
    <row r="112" spans="1:9" ht="15.5" x14ac:dyDescent="0.35">
      <c r="A112" s="18" t="s">
        <v>10</v>
      </c>
      <c r="B112" s="123" t="str">
        <f>A20</f>
        <v>MÓDULO 1 - COMPOSIÇÃO DA REMUNERAÇÃO</v>
      </c>
      <c r="C112" s="123"/>
      <c r="D112" s="123"/>
      <c r="E112" s="123"/>
      <c r="F112" s="123"/>
      <c r="G112" s="123"/>
      <c r="H112" s="123"/>
      <c r="I112" s="26">
        <f>I28</f>
        <v>0</v>
      </c>
    </row>
    <row r="113" spans="1:9" ht="15.5" x14ac:dyDescent="0.35">
      <c r="A113" s="18" t="s">
        <v>11</v>
      </c>
      <c r="B113" s="123" t="str">
        <f>A30</f>
        <v>MÓDULO 2 – ENCARGOS E BENEFÍCIOS ANUAIS, MENSAIS E DIÁRIOS</v>
      </c>
      <c r="C113" s="123"/>
      <c r="D113" s="123"/>
      <c r="E113" s="123"/>
      <c r="F113" s="123"/>
      <c r="G113" s="123"/>
      <c r="H113" s="123"/>
      <c r="I113" s="26">
        <f>I59</f>
        <v>0</v>
      </c>
    </row>
    <row r="114" spans="1:9" ht="15.5" x14ac:dyDescent="0.35">
      <c r="A114" s="18" t="s">
        <v>12</v>
      </c>
      <c r="B114" s="123" t="str">
        <f>A61</f>
        <v>MÓDULO 3 – PROVISÃO PARA RESCISÃO</v>
      </c>
      <c r="C114" s="123"/>
      <c r="D114" s="123"/>
      <c r="E114" s="123"/>
      <c r="F114" s="123"/>
      <c r="G114" s="123"/>
      <c r="H114" s="123"/>
      <c r="I114" s="26">
        <f>I69</f>
        <v>0</v>
      </c>
    </row>
    <row r="115" spans="1:9" ht="15.5" x14ac:dyDescent="0.35">
      <c r="A115" s="18" t="s">
        <v>13</v>
      </c>
      <c r="B115" s="123" t="str">
        <f>A71</f>
        <v>MÓDULO 4 – CUSTO DE REPOSIÇÃO DO PROFISSIONAL AUSENTE</v>
      </c>
      <c r="C115" s="123"/>
      <c r="D115" s="123"/>
      <c r="E115" s="123"/>
      <c r="F115" s="123"/>
      <c r="G115" s="123"/>
      <c r="H115" s="123"/>
      <c r="I115" s="26">
        <f>I90</f>
        <v>0</v>
      </c>
    </row>
    <row r="116" spans="1:9" ht="15.5" x14ac:dyDescent="0.35">
      <c r="A116" s="18" t="s">
        <v>14</v>
      </c>
      <c r="B116" s="123" t="str">
        <f>A92</f>
        <v>MÓDULO 5 – INSUMOS DIVERSOS</v>
      </c>
      <c r="C116" s="123"/>
      <c r="D116" s="123"/>
      <c r="E116" s="123"/>
      <c r="F116" s="123"/>
      <c r="G116" s="123"/>
      <c r="H116" s="123"/>
      <c r="I116" s="26">
        <f>I98</f>
        <v>0</v>
      </c>
    </row>
    <row r="117" spans="1:9" ht="15.5" x14ac:dyDescent="0.35">
      <c r="A117" s="24"/>
      <c r="B117" s="130" t="s">
        <v>116</v>
      </c>
      <c r="C117" s="130"/>
      <c r="D117" s="130"/>
      <c r="E117" s="130"/>
      <c r="F117" s="130"/>
      <c r="G117" s="130"/>
      <c r="H117" s="130"/>
      <c r="I117" s="30">
        <f>SUM(I112:I116)</f>
        <v>0</v>
      </c>
    </row>
    <row r="118" spans="1:9" ht="15.5" x14ac:dyDescent="0.35">
      <c r="A118" s="18" t="s">
        <v>15</v>
      </c>
      <c r="B118" s="123" t="str">
        <f>A100</f>
        <v>MÓDULO 6 – CUSTOS INDIRETOS, TRIBUTOS E LUCRO</v>
      </c>
      <c r="C118" s="123"/>
      <c r="D118" s="123"/>
      <c r="E118" s="123"/>
      <c r="F118" s="123"/>
      <c r="G118" s="123"/>
      <c r="H118" s="123"/>
      <c r="I118" s="26" t="e">
        <f>I108</f>
        <v>#REF!</v>
      </c>
    </row>
    <row r="119" spans="1:9" ht="15.5" x14ac:dyDescent="0.35">
      <c r="A119" s="130" t="s">
        <v>117</v>
      </c>
      <c r="B119" s="130"/>
      <c r="C119" s="130"/>
      <c r="D119" s="130"/>
      <c r="E119" s="130"/>
      <c r="F119" s="130"/>
      <c r="G119" s="130"/>
      <c r="H119" s="130"/>
      <c r="I119" s="30" t="e">
        <f>I117+I118</f>
        <v>#REF!</v>
      </c>
    </row>
    <row r="120" spans="1:9" ht="15.5" x14ac:dyDescent="0.35">
      <c r="A120" s="130" t="s">
        <v>185</v>
      </c>
      <c r="B120" s="130"/>
      <c r="C120" s="130"/>
      <c r="D120" s="130"/>
      <c r="E120" s="130"/>
      <c r="F120" s="130"/>
      <c r="G120" s="130"/>
      <c r="H120" s="130"/>
      <c r="I120" s="30" t="e">
        <f>I119*2</f>
        <v>#REF!</v>
      </c>
    </row>
    <row r="121" spans="1:9" ht="15.5" x14ac:dyDescent="0.35">
      <c r="A121" s="47"/>
      <c r="B121" s="47"/>
      <c r="C121" s="47"/>
      <c r="D121" s="47"/>
      <c r="E121" s="47"/>
      <c r="F121" s="47"/>
      <c r="G121" s="47"/>
      <c r="H121" s="47"/>
      <c r="I121" s="48"/>
    </row>
    <row r="122" spans="1:9" ht="15.5" x14ac:dyDescent="0.25">
      <c r="A122" s="17" t="s">
        <v>32</v>
      </c>
      <c r="B122" s="17"/>
      <c r="C122" s="17"/>
      <c r="D122" s="17"/>
      <c r="E122" s="17"/>
      <c r="F122" s="17"/>
      <c r="G122" s="17"/>
      <c r="H122" s="17"/>
      <c r="I122" s="17"/>
    </row>
    <row r="123" spans="1:9" ht="13.5" hidden="1" customHeight="1" x14ac:dyDescent="0.35">
      <c r="A123" s="158" t="s">
        <v>34</v>
      </c>
      <c r="B123" s="158"/>
      <c r="C123" s="158" t="s">
        <v>35</v>
      </c>
      <c r="D123" s="158"/>
      <c r="E123" s="158" t="s">
        <v>37</v>
      </c>
      <c r="F123" s="158"/>
      <c r="G123" s="49" t="s">
        <v>36</v>
      </c>
      <c r="H123" s="49" t="s">
        <v>33</v>
      </c>
      <c r="I123" s="24" t="s">
        <v>1</v>
      </c>
    </row>
    <row r="124" spans="1:9" ht="40.5" hidden="1" customHeight="1" x14ac:dyDescent="0.35">
      <c r="A124" s="127" t="s">
        <v>38</v>
      </c>
      <c r="B124" s="127"/>
      <c r="C124" s="123" t="s">
        <v>42</v>
      </c>
      <c r="D124" s="123"/>
      <c r="E124" s="127"/>
      <c r="F124" s="127"/>
      <c r="G124" s="40" t="s">
        <v>42</v>
      </c>
      <c r="H124" s="40"/>
      <c r="I124" s="28">
        <v>0</v>
      </c>
    </row>
    <row r="125" spans="1:9" ht="12.75" hidden="1" customHeight="1" x14ac:dyDescent="0.35">
      <c r="A125" s="127" t="s">
        <v>39</v>
      </c>
      <c r="B125" s="127"/>
      <c r="C125" s="123" t="s">
        <v>42</v>
      </c>
      <c r="D125" s="123"/>
      <c r="E125" s="127"/>
      <c r="F125" s="127"/>
      <c r="G125" s="40" t="s">
        <v>42</v>
      </c>
      <c r="H125" s="40"/>
      <c r="I125" s="28">
        <v>0</v>
      </c>
    </row>
    <row r="126" spans="1:9" ht="12.75" hidden="1" customHeight="1" x14ac:dyDescent="0.35">
      <c r="A126" s="127" t="s">
        <v>40</v>
      </c>
      <c r="B126" s="127"/>
      <c r="C126" s="123" t="s">
        <v>42</v>
      </c>
      <c r="D126" s="123"/>
      <c r="E126" s="127"/>
      <c r="F126" s="127"/>
      <c r="G126" s="40" t="s">
        <v>42</v>
      </c>
      <c r="H126" s="40"/>
      <c r="I126" s="28">
        <v>0</v>
      </c>
    </row>
    <row r="127" spans="1:9" ht="12.75" hidden="1" customHeight="1" x14ac:dyDescent="0.35">
      <c r="A127" s="127" t="s">
        <v>41</v>
      </c>
      <c r="B127" s="127"/>
      <c r="C127" s="123" t="s">
        <v>42</v>
      </c>
      <c r="D127" s="123"/>
      <c r="E127" s="127"/>
      <c r="F127" s="127"/>
      <c r="G127" s="40" t="s">
        <v>42</v>
      </c>
      <c r="H127" s="40"/>
      <c r="I127" s="28">
        <v>0</v>
      </c>
    </row>
    <row r="128" spans="1:9" ht="12.75" hidden="1" customHeight="1" x14ac:dyDescent="0.35">
      <c r="A128" s="130"/>
      <c r="B128" s="130"/>
      <c r="C128" s="127"/>
      <c r="D128" s="127"/>
      <c r="E128" s="127"/>
      <c r="F128" s="127"/>
      <c r="G128" s="50"/>
      <c r="H128" s="50"/>
      <c r="I128" s="28"/>
    </row>
    <row r="129" spans="1:9" ht="12.75" hidden="1" customHeight="1" x14ac:dyDescent="0.35">
      <c r="A129" s="130"/>
      <c r="B129" s="130"/>
      <c r="C129" s="127"/>
      <c r="D129" s="127"/>
      <c r="E129" s="127"/>
      <c r="F129" s="127"/>
      <c r="G129" s="40"/>
      <c r="H129" s="40"/>
      <c r="I129" s="28"/>
    </row>
    <row r="130" spans="1:9" ht="13.5" hidden="1" customHeight="1" x14ac:dyDescent="0.35">
      <c r="A130" s="130" t="s">
        <v>43</v>
      </c>
      <c r="B130" s="130"/>
      <c r="C130" s="130"/>
      <c r="D130" s="130"/>
      <c r="E130" s="130"/>
      <c r="F130" s="130"/>
      <c r="G130" s="130"/>
      <c r="H130" s="130"/>
      <c r="I130" s="36">
        <f>SUM(I128:I129)</f>
        <v>0</v>
      </c>
    </row>
    <row r="131" spans="1:9" ht="13.5" hidden="1" customHeight="1" x14ac:dyDescent="0.35">
      <c r="A131" s="40"/>
      <c r="B131" s="40"/>
      <c r="C131" s="40"/>
      <c r="D131" s="40"/>
      <c r="E131" s="40"/>
      <c r="F131" s="40"/>
      <c r="G131" s="40"/>
      <c r="H131" s="40"/>
      <c r="I131" s="40"/>
    </row>
    <row r="132" spans="1:9" ht="12.75" hidden="1" customHeight="1" x14ac:dyDescent="0.35">
      <c r="A132" s="18" t="s">
        <v>44</v>
      </c>
      <c r="B132" s="127" t="s">
        <v>45</v>
      </c>
      <c r="C132" s="127"/>
      <c r="D132" s="127"/>
      <c r="E132" s="127"/>
      <c r="F132" s="127"/>
      <c r="G132" s="127"/>
      <c r="H132" s="24"/>
      <c r="I132" s="24"/>
    </row>
    <row r="133" spans="1:9" ht="13.5" hidden="1" customHeight="1" x14ac:dyDescent="0.35">
      <c r="A133" s="130" t="s">
        <v>46</v>
      </c>
      <c r="B133" s="130"/>
      <c r="C133" s="130"/>
      <c r="D133" s="130"/>
      <c r="E133" s="130"/>
      <c r="F133" s="130"/>
      <c r="G133" s="130"/>
      <c r="H133" s="130"/>
      <c r="I133" s="130"/>
    </row>
    <row r="134" spans="1:9" ht="13.5" hidden="1" customHeight="1" x14ac:dyDescent="0.35">
      <c r="A134" s="18"/>
      <c r="B134" s="148" t="s">
        <v>47</v>
      </c>
      <c r="C134" s="148"/>
      <c r="D134" s="148"/>
      <c r="E134" s="148"/>
      <c r="F134" s="148"/>
      <c r="G134" s="148"/>
      <c r="H134" s="148"/>
      <c r="I134" s="24" t="s">
        <v>1</v>
      </c>
    </row>
    <row r="135" spans="1:9" ht="13.5" hidden="1" customHeight="1" x14ac:dyDescent="0.35">
      <c r="A135" s="18" t="s">
        <v>10</v>
      </c>
      <c r="B135" s="123" t="s">
        <v>48</v>
      </c>
      <c r="C135" s="123"/>
      <c r="D135" s="123"/>
      <c r="E135" s="123"/>
      <c r="F135" s="123"/>
      <c r="G135" s="123"/>
      <c r="H135" s="123"/>
      <c r="I135" s="28" t="e">
        <f>I105</f>
        <v>#REF!</v>
      </c>
    </row>
    <row r="136" spans="1:9" ht="12.75" hidden="1" customHeight="1" x14ac:dyDescent="0.35">
      <c r="A136" s="18" t="s">
        <v>11</v>
      </c>
      <c r="B136" s="123" t="s">
        <v>49</v>
      </c>
      <c r="C136" s="123"/>
      <c r="D136" s="123"/>
      <c r="E136" s="123"/>
      <c r="F136" s="123"/>
      <c r="G136" s="123"/>
      <c r="H136" s="123"/>
      <c r="I136" s="28" t="e">
        <f>#REF!</f>
        <v>#REF!</v>
      </c>
    </row>
    <row r="137" spans="1:9" ht="12.75" hidden="1" customHeight="1" x14ac:dyDescent="0.35">
      <c r="A137" s="18" t="s">
        <v>12</v>
      </c>
      <c r="B137" s="123" t="s">
        <v>50</v>
      </c>
      <c r="C137" s="123"/>
      <c r="D137" s="123"/>
      <c r="E137" s="123"/>
      <c r="F137" s="123"/>
      <c r="G137" s="123"/>
      <c r="H137" s="123"/>
      <c r="I137" s="28" t="e">
        <f>I108</f>
        <v>#REF!</v>
      </c>
    </row>
    <row r="138" spans="1:9" ht="13.5" hidden="1" customHeight="1" x14ac:dyDescent="0.35">
      <c r="A138" s="127" t="s">
        <v>25</v>
      </c>
      <c r="B138" s="127"/>
      <c r="C138" s="127"/>
      <c r="D138" s="127"/>
      <c r="E138" s="127"/>
      <c r="F138" s="127"/>
      <c r="G138" s="127"/>
      <c r="H138" s="127"/>
      <c r="I138" s="36" t="e">
        <f>SUM(I135:I137)</f>
        <v>#REF!</v>
      </c>
    </row>
    <row r="139" spans="1:9" ht="13.5" hidden="1" customHeight="1" x14ac:dyDescent="0.35">
      <c r="A139" s="18" t="s">
        <v>23</v>
      </c>
      <c r="B139" s="40" t="s">
        <v>51</v>
      </c>
      <c r="C139" s="40"/>
      <c r="D139" s="40"/>
      <c r="E139" s="40"/>
      <c r="F139" s="40"/>
      <c r="G139" s="40"/>
      <c r="H139" s="40"/>
      <c r="I139" s="40"/>
    </row>
    <row r="140" spans="1:9" ht="12.75" hidden="1" customHeight="1" x14ac:dyDescent="0.35">
      <c r="A140" s="40"/>
      <c r="B140" s="40"/>
      <c r="C140" s="40"/>
      <c r="D140" s="40"/>
      <c r="E140" s="40"/>
      <c r="F140" s="40"/>
      <c r="G140" s="40"/>
      <c r="H140" s="40"/>
      <c r="I140" s="40"/>
    </row>
    <row r="141" spans="1:9" ht="12.75" hidden="1" customHeight="1" x14ac:dyDescent="0.35">
      <c r="A141" s="40"/>
      <c r="B141" s="40"/>
      <c r="C141" s="40"/>
      <c r="D141" s="40"/>
      <c r="E141" s="40"/>
      <c r="F141" s="40"/>
      <c r="G141" s="40"/>
      <c r="H141" s="40"/>
      <c r="I141" s="40"/>
    </row>
    <row r="142" spans="1:9" ht="12.75" hidden="1" customHeight="1" x14ac:dyDescent="0.35">
      <c r="A142" s="50"/>
      <c r="B142" s="50"/>
      <c r="C142" s="40"/>
      <c r="D142" s="40"/>
      <c r="E142" s="40"/>
      <c r="F142" s="40"/>
      <c r="G142" s="40"/>
      <c r="H142" s="40"/>
      <c r="I142" s="40"/>
    </row>
    <row r="143" spans="1:9" ht="15.5" x14ac:dyDescent="0.35">
      <c r="A143" s="144" t="s">
        <v>158</v>
      </c>
      <c r="B143" s="145"/>
      <c r="C143" s="145"/>
      <c r="D143" s="145"/>
      <c r="E143" s="145"/>
      <c r="F143" s="145"/>
      <c r="G143" s="145"/>
      <c r="H143" s="146"/>
      <c r="I143" s="24">
        <v>3</v>
      </c>
    </row>
    <row r="144" spans="1:9" ht="15.5" x14ac:dyDescent="0.35">
      <c r="A144" s="144" t="s">
        <v>159</v>
      </c>
      <c r="B144" s="145"/>
      <c r="C144" s="145"/>
      <c r="D144" s="145"/>
      <c r="E144" s="145"/>
      <c r="F144" s="145"/>
      <c r="G144" s="145"/>
      <c r="H144" s="146"/>
      <c r="I144" s="30" t="e">
        <f>I120*I143</f>
        <v>#REF!</v>
      </c>
    </row>
    <row r="145" spans="1:9" ht="15.5" x14ac:dyDescent="0.35">
      <c r="A145" s="144" t="s">
        <v>143</v>
      </c>
      <c r="B145" s="145"/>
      <c r="C145" s="145"/>
      <c r="D145" s="145"/>
      <c r="E145" s="145"/>
      <c r="F145" s="145"/>
      <c r="G145" s="145"/>
      <c r="H145" s="146"/>
      <c r="I145" s="30" t="e">
        <f>I144*12</f>
        <v>#REF!</v>
      </c>
    </row>
    <row r="146" spans="1:9" ht="15.5" x14ac:dyDescent="0.35">
      <c r="A146" s="144" t="s">
        <v>195</v>
      </c>
      <c r="B146" s="145"/>
      <c r="C146" s="145"/>
      <c r="D146" s="145"/>
      <c r="E146" s="145"/>
      <c r="F146" s="145"/>
      <c r="G146" s="145"/>
      <c r="H146" s="146"/>
      <c r="I146" s="30" t="e">
        <f>I144*30</f>
        <v>#REF!</v>
      </c>
    </row>
    <row r="147" spans="1:9" x14ac:dyDescent="0.25">
      <c r="I147" s="4"/>
    </row>
  </sheetData>
  <mergeCells count="154">
    <mergeCell ref="A146:H146"/>
    <mergeCell ref="A144:H144"/>
    <mergeCell ref="A145:H145"/>
    <mergeCell ref="A120:H120"/>
    <mergeCell ref="B134:H134"/>
    <mergeCell ref="B135:H135"/>
    <mergeCell ref="B136:H136"/>
    <mergeCell ref="B137:H137"/>
    <mergeCell ref="A138:H138"/>
    <mergeCell ref="A143:H143"/>
    <mergeCell ref="A129:B129"/>
    <mergeCell ref="C129:D129"/>
    <mergeCell ref="E129:F129"/>
    <mergeCell ref="A130:H130"/>
    <mergeCell ref="B132:G132"/>
    <mergeCell ref="A133:I133"/>
    <mergeCell ref="A127:B127"/>
    <mergeCell ref="C127:D127"/>
    <mergeCell ref="E127:F127"/>
    <mergeCell ref="A128:B128"/>
    <mergeCell ref="C128:D128"/>
    <mergeCell ref="E128:F128"/>
    <mergeCell ref="A125:B125"/>
    <mergeCell ref="C125:D125"/>
    <mergeCell ref="E125:F125"/>
    <mergeCell ref="A126:B126"/>
    <mergeCell ref="C126:D126"/>
    <mergeCell ref="E126:F126"/>
    <mergeCell ref="A123:B123"/>
    <mergeCell ref="C123:D123"/>
    <mergeCell ref="E123:F123"/>
    <mergeCell ref="A124:B124"/>
    <mergeCell ref="C124:D124"/>
    <mergeCell ref="E124:F124"/>
    <mergeCell ref="B115:H115"/>
    <mergeCell ref="B116:H116"/>
    <mergeCell ref="B117:H117"/>
    <mergeCell ref="B118:H118"/>
    <mergeCell ref="A119:H119"/>
    <mergeCell ref="B109:I109"/>
    <mergeCell ref="A110:I110"/>
    <mergeCell ref="A111:H111"/>
    <mergeCell ref="B112:H112"/>
    <mergeCell ref="B113:H113"/>
    <mergeCell ref="B114:H114"/>
    <mergeCell ref="B103:G103"/>
    <mergeCell ref="B105:G105"/>
    <mergeCell ref="B106:G106"/>
    <mergeCell ref="B107:G107"/>
    <mergeCell ref="A108:G108"/>
    <mergeCell ref="B104:I104"/>
    <mergeCell ref="B97:G97"/>
    <mergeCell ref="A98:G98"/>
    <mergeCell ref="A99:I99"/>
    <mergeCell ref="A100:I100"/>
    <mergeCell ref="B101:G101"/>
    <mergeCell ref="B102:G102"/>
    <mergeCell ref="A91:I91"/>
    <mergeCell ref="A92:I92"/>
    <mergeCell ref="B93:G93"/>
    <mergeCell ref="B94:G94"/>
    <mergeCell ref="B95:G95"/>
    <mergeCell ref="B96:G96"/>
    <mergeCell ref="A85:I85"/>
    <mergeCell ref="A86:I86"/>
    <mergeCell ref="A87:H87"/>
    <mergeCell ref="B88:H88"/>
    <mergeCell ref="B89:H89"/>
    <mergeCell ref="A90:H90"/>
    <mergeCell ref="B79:G79"/>
    <mergeCell ref="A80:G80"/>
    <mergeCell ref="A81:I81"/>
    <mergeCell ref="A82:G82"/>
    <mergeCell ref="B83:G83"/>
    <mergeCell ref="A84:G84"/>
    <mergeCell ref="B73:G73"/>
    <mergeCell ref="B74:G74"/>
    <mergeCell ref="B75:G75"/>
    <mergeCell ref="B76:G76"/>
    <mergeCell ref="B77:G77"/>
    <mergeCell ref="B78:G78"/>
    <mergeCell ref="B67:G67"/>
    <mergeCell ref="B68:G68"/>
    <mergeCell ref="A69:G69"/>
    <mergeCell ref="A70:I70"/>
    <mergeCell ref="A71:I71"/>
    <mergeCell ref="A72:G72"/>
    <mergeCell ref="B62:G62"/>
    <mergeCell ref="B63:G63"/>
    <mergeCell ref="B64:G64"/>
    <mergeCell ref="B65:G65"/>
    <mergeCell ref="B66:G66"/>
    <mergeCell ref="B56:H56"/>
    <mergeCell ref="B57:H57"/>
    <mergeCell ref="B58:H58"/>
    <mergeCell ref="A59:H59"/>
    <mergeCell ref="A60:I60"/>
    <mergeCell ref="A61:I61"/>
    <mergeCell ref="A52:H52"/>
    <mergeCell ref="A53:I53"/>
    <mergeCell ref="A54:I54"/>
    <mergeCell ref="A55:H55"/>
    <mergeCell ref="B48:G48"/>
    <mergeCell ref="B49:G49"/>
    <mergeCell ref="B50:G50"/>
    <mergeCell ref="B51:G51"/>
    <mergeCell ref="B44:G44"/>
    <mergeCell ref="A45:G45"/>
    <mergeCell ref="A46:I46"/>
    <mergeCell ref="A47:G47"/>
    <mergeCell ref="B38:G38"/>
    <mergeCell ref="B39:G39"/>
    <mergeCell ref="B40:G40"/>
    <mergeCell ref="B41:G41"/>
    <mergeCell ref="B42:G42"/>
    <mergeCell ref="B43:G43"/>
    <mergeCell ref="A35:I35"/>
    <mergeCell ref="A36:G36"/>
    <mergeCell ref="B37:G37"/>
    <mergeCell ref="B25:G25"/>
    <mergeCell ref="B26:G26"/>
    <mergeCell ref="B27:G27"/>
    <mergeCell ref="A28:H28"/>
    <mergeCell ref="A30:I30"/>
    <mergeCell ref="A31:G31"/>
    <mergeCell ref="B22:G22"/>
    <mergeCell ref="B23:G23"/>
    <mergeCell ref="B24:G24"/>
    <mergeCell ref="B16:H16"/>
    <mergeCell ref="B17:H17"/>
    <mergeCell ref="B18:H18"/>
    <mergeCell ref="B32:G32"/>
    <mergeCell ref="B33:G33"/>
    <mergeCell ref="A34:G34"/>
    <mergeCell ref="A1:I1"/>
    <mergeCell ref="A2:I2"/>
    <mergeCell ref="A3:I3"/>
    <mergeCell ref="B4:H4"/>
    <mergeCell ref="B5:H5"/>
    <mergeCell ref="B6:H6"/>
    <mergeCell ref="A19:I19"/>
    <mergeCell ref="A20:I20"/>
    <mergeCell ref="B21:G21"/>
    <mergeCell ref="A13:I13"/>
    <mergeCell ref="B14:H14"/>
    <mergeCell ref="B15:H15"/>
    <mergeCell ref="B7:H7"/>
    <mergeCell ref="A9:I9"/>
    <mergeCell ref="A10:B10"/>
    <mergeCell ref="C10:D10"/>
    <mergeCell ref="E10:I10"/>
    <mergeCell ref="A11:B11"/>
    <mergeCell ref="C11:D11"/>
    <mergeCell ref="E11:I1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N149"/>
  <sheetViews>
    <sheetView showGridLines="0" topLeftCell="A104" zoomScaleNormal="100" workbookViewId="0">
      <selection activeCell="I148" sqref="I148"/>
    </sheetView>
  </sheetViews>
  <sheetFormatPr defaultRowHeight="12.5" x14ac:dyDescent="0.25"/>
  <cols>
    <col min="1" max="1" width="10" bestFit="1" customWidth="1"/>
    <col min="5" max="5" width="10.81640625" bestFit="1" customWidth="1"/>
    <col min="7" max="7" width="26.26953125" customWidth="1"/>
    <col min="8" max="8" width="8.81640625" customWidth="1"/>
    <col min="9" max="9" width="21.453125" customWidth="1"/>
  </cols>
  <sheetData>
    <row r="1" spans="1:9" ht="15.5" x14ac:dyDescent="0.25">
      <c r="A1" s="128" t="s">
        <v>138</v>
      </c>
      <c r="B1" s="128"/>
      <c r="C1" s="128"/>
      <c r="D1" s="128"/>
      <c r="E1" s="128"/>
      <c r="F1" s="128"/>
      <c r="G1" s="128"/>
      <c r="H1" s="128"/>
      <c r="I1" s="128"/>
    </row>
    <row r="2" spans="1:9" ht="15.75" customHeight="1" x14ac:dyDescent="0.25">
      <c r="A2" s="128" t="s">
        <v>132</v>
      </c>
      <c r="B2" s="128"/>
      <c r="C2" s="128"/>
      <c r="D2" s="128"/>
      <c r="E2" s="128"/>
      <c r="F2" s="128"/>
      <c r="G2" s="128"/>
      <c r="H2" s="128"/>
      <c r="I2" s="128"/>
    </row>
    <row r="3" spans="1:9" ht="15.5" x14ac:dyDescent="0.25">
      <c r="A3" s="100" t="s">
        <v>52</v>
      </c>
      <c r="B3" s="100"/>
      <c r="C3" s="100"/>
      <c r="D3" s="100"/>
      <c r="E3" s="100"/>
      <c r="F3" s="100"/>
      <c r="G3" s="100"/>
      <c r="H3" s="100"/>
      <c r="I3" s="100"/>
    </row>
    <row r="4" spans="1:9" ht="15.5" x14ac:dyDescent="0.35">
      <c r="A4" s="18" t="s">
        <v>10</v>
      </c>
      <c r="B4" s="123" t="s">
        <v>53</v>
      </c>
      <c r="C4" s="123"/>
      <c r="D4" s="123"/>
      <c r="E4" s="123"/>
      <c r="F4" s="123"/>
      <c r="G4" s="123"/>
      <c r="H4" s="123"/>
      <c r="I4" s="19" t="s">
        <v>0</v>
      </c>
    </row>
    <row r="5" spans="1:9" ht="15.5" x14ac:dyDescent="0.35">
      <c r="A5" s="18" t="s">
        <v>11</v>
      </c>
      <c r="B5" s="123" t="s">
        <v>54</v>
      </c>
      <c r="C5" s="123"/>
      <c r="D5" s="123"/>
      <c r="E5" s="123"/>
      <c r="F5" s="123"/>
      <c r="G5" s="123"/>
      <c r="H5" s="123"/>
      <c r="I5" s="18" t="s">
        <v>133</v>
      </c>
    </row>
    <row r="6" spans="1:9" ht="15.5" x14ac:dyDescent="0.35">
      <c r="A6" s="18" t="s">
        <v>12</v>
      </c>
      <c r="B6" s="123" t="s">
        <v>67</v>
      </c>
      <c r="C6" s="123"/>
      <c r="D6" s="123"/>
      <c r="E6" s="123"/>
      <c r="F6" s="123"/>
      <c r="G6" s="123"/>
      <c r="H6" s="123"/>
      <c r="I6" s="18">
        <v>2023</v>
      </c>
    </row>
    <row r="7" spans="1:9" ht="15.5" x14ac:dyDescent="0.35">
      <c r="A7" s="18" t="s">
        <v>13</v>
      </c>
      <c r="B7" s="123" t="s">
        <v>55</v>
      </c>
      <c r="C7" s="123"/>
      <c r="D7" s="123"/>
      <c r="E7" s="123"/>
      <c r="F7" s="123"/>
      <c r="G7" s="123"/>
      <c r="H7" s="123"/>
      <c r="I7" s="18">
        <v>30</v>
      </c>
    </row>
    <row r="8" spans="1:9" ht="15.5" x14ac:dyDescent="0.35">
      <c r="A8" s="23"/>
      <c r="B8" s="46"/>
      <c r="C8" s="46"/>
      <c r="D8" s="46"/>
      <c r="E8" s="46"/>
      <c r="F8" s="46"/>
      <c r="G8" s="46"/>
      <c r="H8" s="23"/>
      <c r="I8" s="23"/>
    </row>
    <row r="9" spans="1:9" ht="15.5" x14ac:dyDescent="0.25">
      <c r="A9" s="100" t="s">
        <v>59</v>
      </c>
      <c r="B9" s="100"/>
      <c r="C9" s="100"/>
      <c r="D9" s="100"/>
      <c r="E9" s="100"/>
      <c r="F9" s="100"/>
      <c r="G9" s="100"/>
      <c r="H9" s="100"/>
      <c r="I9" s="100"/>
    </row>
    <row r="10" spans="1:9" ht="15.5" x14ac:dyDescent="0.35">
      <c r="A10" s="127" t="s">
        <v>56</v>
      </c>
      <c r="B10" s="127"/>
      <c r="C10" s="127" t="s">
        <v>57</v>
      </c>
      <c r="D10" s="127"/>
      <c r="E10" s="127" t="s">
        <v>58</v>
      </c>
      <c r="F10" s="127"/>
      <c r="G10" s="127"/>
      <c r="H10" s="127"/>
      <c r="I10" s="127"/>
    </row>
    <row r="11" spans="1:9" ht="15.5" x14ac:dyDescent="0.35">
      <c r="A11" s="127" t="s">
        <v>139</v>
      </c>
      <c r="B11" s="127"/>
      <c r="C11" s="127" t="s">
        <v>134</v>
      </c>
      <c r="D11" s="127"/>
      <c r="E11" s="127"/>
      <c r="F11" s="127"/>
      <c r="G11" s="127"/>
      <c r="H11" s="127"/>
      <c r="I11" s="127"/>
    </row>
    <row r="12" spans="1:9" ht="15.5" x14ac:dyDescent="0.35">
      <c r="A12" s="23"/>
      <c r="B12" s="46"/>
      <c r="C12" s="46"/>
      <c r="D12" s="46"/>
      <c r="E12" s="46"/>
      <c r="F12" s="46"/>
      <c r="G12" s="46"/>
      <c r="H12" s="23"/>
      <c r="I12" s="23"/>
    </row>
    <row r="13" spans="1:9" ht="15.5" x14ac:dyDescent="0.25">
      <c r="A13" s="100" t="s">
        <v>68</v>
      </c>
      <c r="B13" s="100"/>
      <c r="C13" s="100"/>
      <c r="D13" s="100"/>
      <c r="E13" s="100"/>
      <c r="F13" s="100"/>
      <c r="G13" s="100"/>
      <c r="H13" s="100"/>
      <c r="I13" s="100"/>
    </row>
    <row r="14" spans="1:9" ht="15.5" x14ac:dyDescent="0.35">
      <c r="A14" s="18">
        <v>1</v>
      </c>
      <c r="B14" s="123" t="s">
        <v>9</v>
      </c>
      <c r="C14" s="123"/>
      <c r="D14" s="123"/>
      <c r="E14" s="123"/>
      <c r="F14" s="123"/>
      <c r="G14" s="123"/>
      <c r="H14" s="123"/>
      <c r="I14" s="18" t="s">
        <v>140</v>
      </c>
    </row>
    <row r="15" spans="1:9" ht="15.5" x14ac:dyDescent="0.35">
      <c r="A15" s="18">
        <v>2</v>
      </c>
      <c r="B15" s="123" t="s">
        <v>69</v>
      </c>
      <c r="C15" s="123"/>
      <c r="D15" s="123"/>
      <c r="E15" s="123"/>
      <c r="F15" s="123"/>
      <c r="G15" s="123"/>
      <c r="H15" s="123"/>
      <c r="I15" s="18"/>
    </row>
    <row r="16" spans="1:9" ht="15.5" x14ac:dyDescent="0.35">
      <c r="A16" s="18">
        <v>3</v>
      </c>
      <c r="B16" s="123" t="s">
        <v>8</v>
      </c>
      <c r="C16" s="123"/>
      <c r="D16" s="123"/>
      <c r="E16" s="123"/>
      <c r="F16" s="123"/>
      <c r="G16" s="123"/>
      <c r="H16" s="123"/>
      <c r="I16" s="51"/>
    </row>
    <row r="17" spans="1:9" ht="15.5" x14ac:dyDescent="0.35">
      <c r="A17" s="18">
        <v>4</v>
      </c>
      <c r="B17" s="123" t="s">
        <v>7</v>
      </c>
      <c r="C17" s="123"/>
      <c r="D17" s="123"/>
      <c r="E17" s="123"/>
      <c r="F17" s="123"/>
      <c r="G17" s="123"/>
      <c r="H17" s="123"/>
      <c r="I17" s="18"/>
    </row>
    <row r="18" spans="1:9" ht="15.5" x14ac:dyDescent="0.35">
      <c r="A18" s="18">
        <v>5</v>
      </c>
      <c r="B18" s="123" t="s">
        <v>6</v>
      </c>
      <c r="C18" s="123"/>
      <c r="D18" s="123"/>
      <c r="E18" s="123"/>
      <c r="F18" s="123"/>
      <c r="G18" s="123"/>
      <c r="H18" s="123"/>
      <c r="I18" s="19"/>
    </row>
    <row r="19" spans="1:9" ht="15.5" x14ac:dyDescent="0.35">
      <c r="A19" s="129"/>
      <c r="B19" s="129"/>
      <c r="C19" s="129"/>
      <c r="D19" s="129"/>
      <c r="E19" s="129"/>
      <c r="F19" s="129"/>
      <c r="G19" s="129"/>
      <c r="H19" s="129"/>
      <c r="I19" s="129"/>
    </row>
    <row r="20" spans="1:9" ht="15.5" x14ac:dyDescent="0.25">
      <c r="A20" s="100" t="s">
        <v>31</v>
      </c>
      <c r="B20" s="100"/>
      <c r="C20" s="100"/>
      <c r="D20" s="100"/>
      <c r="E20" s="100"/>
      <c r="F20" s="100"/>
      <c r="G20" s="100"/>
      <c r="H20" s="100"/>
      <c r="I20" s="100"/>
    </row>
    <row r="21" spans="1:9" ht="15.5" x14ac:dyDescent="0.35">
      <c r="A21" s="24">
        <v>1</v>
      </c>
      <c r="B21" s="130" t="s">
        <v>18</v>
      </c>
      <c r="C21" s="130"/>
      <c r="D21" s="130"/>
      <c r="E21" s="130"/>
      <c r="F21" s="130"/>
      <c r="G21" s="130"/>
      <c r="H21" s="24" t="s">
        <v>3</v>
      </c>
      <c r="I21" s="24" t="s">
        <v>1</v>
      </c>
    </row>
    <row r="22" spans="1:9" ht="15.5" x14ac:dyDescent="0.35">
      <c r="A22" s="24" t="s">
        <v>10</v>
      </c>
      <c r="B22" s="123" t="s">
        <v>120</v>
      </c>
      <c r="C22" s="123"/>
      <c r="D22" s="123"/>
      <c r="E22" s="123"/>
      <c r="F22" s="123"/>
      <c r="G22" s="123"/>
      <c r="H22" s="25">
        <v>1</v>
      </c>
      <c r="I22" s="26"/>
    </row>
    <row r="23" spans="1:9" ht="15.5" x14ac:dyDescent="0.35">
      <c r="A23" s="24" t="s">
        <v>11</v>
      </c>
      <c r="B23" s="123" t="s">
        <v>70</v>
      </c>
      <c r="C23" s="123"/>
      <c r="D23" s="123"/>
      <c r="E23" s="123"/>
      <c r="F23" s="123"/>
      <c r="G23" s="123"/>
      <c r="H23" s="27">
        <v>0.3</v>
      </c>
      <c r="I23" s="28">
        <f>I22*H23</f>
        <v>0</v>
      </c>
    </row>
    <row r="24" spans="1:9" ht="15.5" x14ac:dyDescent="0.35">
      <c r="A24" s="24" t="s">
        <v>12</v>
      </c>
      <c r="B24" s="123" t="s">
        <v>121</v>
      </c>
      <c r="C24" s="123"/>
      <c r="D24" s="123"/>
      <c r="E24" s="123"/>
      <c r="F24" s="123"/>
      <c r="G24" s="123"/>
      <c r="H24" s="27">
        <v>0</v>
      </c>
      <c r="I24" s="28">
        <f>I22*H24</f>
        <v>0</v>
      </c>
    </row>
    <row r="25" spans="1:9" ht="15.5" x14ac:dyDescent="0.35">
      <c r="A25" s="24" t="s">
        <v>13</v>
      </c>
      <c r="B25" s="123" t="s">
        <v>2</v>
      </c>
      <c r="C25" s="123"/>
      <c r="D25" s="123"/>
      <c r="E25" s="123"/>
      <c r="F25" s="123"/>
      <c r="G25" s="123"/>
      <c r="H25" s="27">
        <v>0.2</v>
      </c>
      <c r="I25" s="28">
        <v>0</v>
      </c>
    </row>
    <row r="26" spans="1:9" ht="15.5" x14ac:dyDescent="0.35">
      <c r="A26" s="24" t="s">
        <v>14</v>
      </c>
      <c r="B26" s="123" t="s">
        <v>71</v>
      </c>
      <c r="C26" s="123"/>
      <c r="D26" s="123"/>
      <c r="E26" s="123"/>
      <c r="F26" s="123"/>
      <c r="G26" s="123"/>
      <c r="H26" s="29">
        <v>0</v>
      </c>
      <c r="I26" s="28">
        <v>0</v>
      </c>
    </row>
    <row r="27" spans="1:9" ht="15.5" x14ac:dyDescent="0.35">
      <c r="A27" s="24" t="s">
        <v>15</v>
      </c>
      <c r="B27" s="123" t="s">
        <v>4</v>
      </c>
      <c r="C27" s="123"/>
      <c r="D27" s="123"/>
      <c r="E27" s="123"/>
      <c r="F27" s="123"/>
      <c r="G27" s="123"/>
      <c r="H27" s="27">
        <v>0</v>
      </c>
      <c r="I27" s="28">
        <v>0</v>
      </c>
    </row>
    <row r="28" spans="1:9" ht="15.5" x14ac:dyDescent="0.35">
      <c r="A28" s="130" t="s">
        <v>95</v>
      </c>
      <c r="B28" s="130"/>
      <c r="C28" s="130"/>
      <c r="D28" s="130"/>
      <c r="E28" s="130"/>
      <c r="F28" s="130"/>
      <c r="G28" s="130"/>
      <c r="H28" s="130"/>
      <c r="I28" s="30">
        <f>SUM(I22:I27)</f>
        <v>0</v>
      </c>
    </row>
    <row r="29" spans="1:9" ht="15.5" x14ac:dyDescent="0.35">
      <c r="A29" s="52"/>
      <c r="B29" s="52"/>
      <c r="C29" s="52"/>
      <c r="D29" s="52"/>
      <c r="E29" s="52"/>
      <c r="F29" s="52"/>
      <c r="G29" s="52"/>
      <c r="H29" s="52"/>
      <c r="I29" s="53"/>
    </row>
    <row r="30" spans="1:9" ht="15.5" x14ac:dyDescent="0.25">
      <c r="A30" s="100" t="s">
        <v>72</v>
      </c>
      <c r="B30" s="100"/>
      <c r="C30" s="100"/>
      <c r="D30" s="100"/>
      <c r="E30" s="100"/>
      <c r="F30" s="100"/>
      <c r="G30" s="100"/>
      <c r="H30" s="100"/>
      <c r="I30" s="100"/>
    </row>
    <row r="31" spans="1:9" ht="15.5" x14ac:dyDescent="0.35">
      <c r="A31" s="130" t="s">
        <v>85</v>
      </c>
      <c r="B31" s="130"/>
      <c r="C31" s="130"/>
      <c r="D31" s="130"/>
      <c r="E31" s="130"/>
      <c r="F31" s="130"/>
      <c r="G31" s="130"/>
      <c r="H31" s="24" t="s">
        <v>3</v>
      </c>
      <c r="I31" s="24" t="s">
        <v>1</v>
      </c>
    </row>
    <row r="32" spans="1:9" ht="15.5" x14ac:dyDescent="0.35">
      <c r="A32" s="24" t="s">
        <v>10</v>
      </c>
      <c r="B32" s="123" t="s">
        <v>186</v>
      </c>
      <c r="C32" s="123"/>
      <c r="D32" s="123"/>
      <c r="E32" s="123"/>
      <c r="F32" s="123"/>
      <c r="G32" s="123"/>
      <c r="H32" s="33">
        <v>8.3299999999999999E-2</v>
      </c>
      <c r="I32" s="28">
        <f>I28/12</f>
        <v>0</v>
      </c>
    </row>
    <row r="33" spans="1:14" ht="15.5" x14ac:dyDescent="0.35">
      <c r="A33" s="24" t="s">
        <v>11</v>
      </c>
      <c r="B33" s="123" t="s">
        <v>131</v>
      </c>
      <c r="C33" s="123"/>
      <c r="D33" s="123"/>
      <c r="E33" s="123"/>
      <c r="F33" s="123"/>
      <c r="G33" s="123"/>
      <c r="H33" s="34"/>
      <c r="I33" s="28">
        <f>(I28/12)+ (I28/3)/12</f>
        <v>0</v>
      </c>
    </row>
    <row r="34" spans="1:14" ht="15.5" x14ac:dyDescent="0.35">
      <c r="A34" s="130" t="s">
        <v>74</v>
      </c>
      <c r="B34" s="130"/>
      <c r="C34" s="130"/>
      <c r="D34" s="130"/>
      <c r="E34" s="130"/>
      <c r="F34" s="130"/>
      <c r="G34" s="130"/>
      <c r="H34" s="35"/>
      <c r="I34" s="36">
        <f>SUM(I32:I33)</f>
        <v>0</v>
      </c>
    </row>
    <row r="35" spans="1:14" ht="15.5" x14ac:dyDescent="0.35">
      <c r="A35" s="131"/>
      <c r="B35" s="132"/>
      <c r="C35" s="132"/>
      <c r="D35" s="132"/>
      <c r="E35" s="132"/>
      <c r="F35" s="132"/>
      <c r="G35" s="132"/>
      <c r="H35" s="132"/>
      <c r="I35" s="132"/>
    </row>
    <row r="36" spans="1:14" ht="15.5" x14ac:dyDescent="0.35">
      <c r="A36" s="130" t="s">
        <v>86</v>
      </c>
      <c r="B36" s="130"/>
      <c r="C36" s="130"/>
      <c r="D36" s="130"/>
      <c r="E36" s="130"/>
      <c r="F36" s="130"/>
      <c r="G36" s="130"/>
      <c r="H36" s="24" t="s">
        <v>3</v>
      </c>
      <c r="I36" s="24" t="s">
        <v>1</v>
      </c>
    </row>
    <row r="37" spans="1:14" ht="15.5" x14ac:dyDescent="0.35">
      <c r="A37" s="24" t="s">
        <v>10</v>
      </c>
      <c r="B37" s="123" t="s">
        <v>77</v>
      </c>
      <c r="C37" s="123"/>
      <c r="D37" s="123"/>
      <c r="E37" s="123"/>
      <c r="F37" s="123"/>
      <c r="G37" s="123"/>
      <c r="H37" s="37">
        <v>0.2</v>
      </c>
      <c r="I37" s="28">
        <f>(I28+I34)*H37</f>
        <v>0</v>
      </c>
    </row>
    <row r="38" spans="1:14" ht="15.5" x14ac:dyDescent="0.35">
      <c r="A38" s="24" t="s">
        <v>11</v>
      </c>
      <c r="B38" s="123" t="s">
        <v>78</v>
      </c>
      <c r="C38" s="123"/>
      <c r="D38" s="123"/>
      <c r="E38" s="123"/>
      <c r="F38" s="123"/>
      <c r="G38" s="123"/>
      <c r="H38" s="37">
        <v>2.5000000000000001E-2</v>
      </c>
      <c r="I38" s="28">
        <f>(I28+I34)*H38</f>
        <v>0</v>
      </c>
    </row>
    <row r="39" spans="1:14" ht="15.5" x14ac:dyDescent="0.35">
      <c r="A39" s="24" t="s">
        <v>12</v>
      </c>
      <c r="B39" s="123" t="s">
        <v>79</v>
      </c>
      <c r="C39" s="123"/>
      <c r="D39" s="123"/>
      <c r="E39" s="123"/>
      <c r="F39" s="123"/>
      <c r="G39" s="123"/>
      <c r="H39" s="37">
        <v>0.03</v>
      </c>
      <c r="I39" s="28">
        <f>(I28+I34)*H39</f>
        <v>0</v>
      </c>
    </row>
    <row r="40" spans="1:14" ht="15.5" x14ac:dyDescent="0.35">
      <c r="A40" s="24" t="s">
        <v>13</v>
      </c>
      <c r="B40" s="123" t="s">
        <v>76</v>
      </c>
      <c r="C40" s="123"/>
      <c r="D40" s="123"/>
      <c r="E40" s="123"/>
      <c r="F40" s="123"/>
      <c r="G40" s="123"/>
      <c r="H40" s="37">
        <v>1.4999999999999999E-2</v>
      </c>
      <c r="I40" s="28">
        <f>(I28+I34)*H40</f>
        <v>0</v>
      </c>
    </row>
    <row r="41" spans="1:14" ht="15.5" x14ac:dyDescent="0.35">
      <c r="A41" s="24" t="s">
        <v>14</v>
      </c>
      <c r="B41" s="123" t="s">
        <v>80</v>
      </c>
      <c r="C41" s="123"/>
      <c r="D41" s="123"/>
      <c r="E41" s="123"/>
      <c r="F41" s="123"/>
      <c r="G41" s="123"/>
      <c r="H41" s="37">
        <v>0.01</v>
      </c>
      <c r="I41" s="28">
        <f>(I28+I34)*H41</f>
        <v>0</v>
      </c>
    </row>
    <row r="42" spans="1:14" ht="15.5" x14ac:dyDescent="0.35">
      <c r="A42" s="24" t="s">
        <v>15</v>
      </c>
      <c r="B42" s="123" t="s">
        <v>81</v>
      </c>
      <c r="C42" s="123"/>
      <c r="D42" s="123"/>
      <c r="E42" s="123"/>
      <c r="F42" s="123"/>
      <c r="G42" s="123"/>
      <c r="H42" s="37">
        <v>6.0000000000000001E-3</v>
      </c>
      <c r="I42" s="28">
        <f>(I28+I34)*H42</f>
        <v>0</v>
      </c>
    </row>
    <row r="43" spans="1:14" ht="15.5" x14ac:dyDescent="0.35">
      <c r="A43" s="24" t="s">
        <v>16</v>
      </c>
      <c r="B43" s="123" t="s">
        <v>82</v>
      </c>
      <c r="C43" s="123"/>
      <c r="D43" s="123"/>
      <c r="E43" s="123"/>
      <c r="F43" s="123"/>
      <c r="G43" s="123"/>
      <c r="H43" s="37">
        <v>2E-3</v>
      </c>
      <c r="I43" s="28">
        <f>(I28+I34)*H43</f>
        <v>0</v>
      </c>
    </row>
    <row r="44" spans="1:14" ht="15.5" x14ac:dyDescent="0.35">
      <c r="A44" s="24" t="s">
        <v>17</v>
      </c>
      <c r="B44" s="123" t="s">
        <v>83</v>
      </c>
      <c r="C44" s="123"/>
      <c r="D44" s="123"/>
      <c r="E44" s="123"/>
      <c r="F44" s="123"/>
      <c r="G44" s="123"/>
      <c r="H44" s="37">
        <v>0.08</v>
      </c>
      <c r="I44" s="28">
        <f>(I28+I34)*H44</f>
        <v>0</v>
      </c>
    </row>
    <row r="45" spans="1:14" ht="15.5" x14ac:dyDescent="0.35">
      <c r="A45" s="130" t="s">
        <v>84</v>
      </c>
      <c r="B45" s="130"/>
      <c r="C45" s="130"/>
      <c r="D45" s="130"/>
      <c r="E45" s="130"/>
      <c r="F45" s="130"/>
      <c r="G45" s="130"/>
      <c r="H45" s="38">
        <f>SUM(H37:H44)</f>
        <v>0.36800000000000005</v>
      </c>
      <c r="I45" s="30">
        <f>SUM(I37:I44)</f>
        <v>0</v>
      </c>
    </row>
    <row r="46" spans="1:14" ht="15.5" x14ac:dyDescent="0.35">
      <c r="A46" s="137"/>
      <c r="B46" s="137"/>
      <c r="C46" s="137"/>
      <c r="D46" s="137"/>
      <c r="E46" s="137"/>
      <c r="F46" s="137"/>
      <c r="G46" s="137"/>
      <c r="H46" s="137"/>
      <c r="I46" s="138"/>
      <c r="N46">
        <f ca="1">O49-N52+N46+P47</f>
        <v>0</v>
      </c>
    </row>
    <row r="47" spans="1:14" ht="15.5" x14ac:dyDescent="0.35">
      <c r="A47" s="130" t="s">
        <v>87</v>
      </c>
      <c r="B47" s="130"/>
      <c r="C47" s="130"/>
      <c r="D47" s="130"/>
      <c r="E47" s="130"/>
      <c r="F47" s="130"/>
      <c r="G47" s="130"/>
      <c r="H47" s="35"/>
      <c r="I47" s="24" t="s">
        <v>1</v>
      </c>
    </row>
    <row r="48" spans="1:14" ht="14.25" customHeight="1" x14ac:dyDescent="0.35">
      <c r="A48" s="24" t="s">
        <v>10</v>
      </c>
      <c r="B48" s="133" t="s">
        <v>135</v>
      </c>
      <c r="C48" s="133"/>
      <c r="D48" s="133"/>
      <c r="E48" s="133"/>
      <c r="F48" s="133"/>
      <c r="G48" s="133"/>
      <c r="H48" s="18" t="s">
        <v>0</v>
      </c>
      <c r="I48" s="41">
        <v>0</v>
      </c>
    </row>
    <row r="49" spans="1:9" ht="15.5" x14ac:dyDescent="0.35">
      <c r="A49" s="24" t="s">
        <v>11</v>
      </c>
      <c r="B49" s="134" t="s">
        <v>187</v>
      </c>
      <c r="C49" s="135"/>
      <c r="D49" s="135"/>
      <c r="E49" s="135"/>
      <c r="F49" s="135"/>
      <c r="G49" s="136"/>
      <c r="H49" s="18" t="s">
        <v>0</v>
      </c>
      <c r="I49" s="41">
        <v>0</v>
      </c>
    </row>
    <row r="50" spans="1:9" ht="16.5" customHeight="1" x14ac:dyDescent="0.35">
      <c r="A50" s="24" t="s">
        <v>12</v>
      </c>
      <c r="B50" s="133" t="s">
        <v>136</v>
      </c>
      <c r="C50" s="133"/>
      <c r="D50" s="133"/>
      <c r="E50" s="133"/>
      <c r="F50" s="133"/>
      <c r="G50" s="133"/>
      <c r="H50" s="18" t="s">
        <v>0</v>
      </c>
      <c r="I50" s="41">
        <v>0</v>
      </c>
    </row>
    <row r="51" spans="1:9" ht="15" customHeight="1" x14ac:dyDescent="0.35">
      <c r="A51" s="24" t="s">
        <v>13</v>
      </c>
      <c r="B51" s="133" t="s">
        <v>137</v>
      </c>
      <c r="C51" s="133"/>
      <c r="D51" s="133"/>
      <c r="E51" s="133"/>
      <c r="F51" s="133"/>
      <c r="G51" s="133"/>
      <c r="H51" s="18" t="s">
        <v>0</v>
      </c>
      <c r="I51" s="41">
        <v>0</v>
      </c>
    </row>
    <row r="52" spans="1:9" ht="15.5" x14ac:dyDescent="0.35">
      <c r="A52" s="130" t="s">
        <v>88</v>
      </c>
      <c r="B52" s="130"/>
      <c r="C52" s="130"/>
      <c r="D52" s="130"/>
      <c r="E52" s="130"/>
      <c r="F52" s="130"/>
      <c r="G52" s="130"/>
      <c r="H52" s="130"/>
      <c r="I52" s="30">
        <f>SUM(I48:I51)</f>
        <v>0</v>
      </c>
    </row>
    <row r="53" spans="1:9" ht="15.5" x14ac:dyDescent="0.35">
      <c r="A53" s="137"/>
      <c r="B53" s="137"/>
      <c r="C53" s="137"/>
      <c r="D53" s="137"/>
      <c r="E53" s="137"/>
      <c r="F53" s="137"/>
      <c r="G53" s="137"/>
      <c r="H53" s="137"/>
      <c r="I53" s="138"/>
    </row>
    <row r="54" spans="1:9" ht="15.5" x14ac:dyDescent="0.25">
      <c r="A54" s="100" t="s">
        <v>89</v>
      </c>
      <c r="B54" s="100"/>
      <c r="C54" s="100"/>
      <c r="D54" s="100"/>
      <c r="E54" s="100"/>
      <c r="F54" s="100"/>
      <c r="G54" s="100"/>
      <c r="H54" s="100"/>
      <c r="I54" s="100"/>
    </row>
    <row r="55" spans="1:9" ht="15.5" x14ac:dyDescent="0.35">
      <c r="A55" s="144" t="s">
        <v>93</v>
      </c>
      <c r="B55" s="145"/>
      <c r="C55" s="145"/>
      <c r="D55" s="145"/>
      <c r="E55" s="145"/>
      <c r="F55" s="145"/>
      <c r="G55" s="145"/>
      <c r="H55" s="146"/>
      <c r="I55" s="24" t="s">
        <v>1</v>
      </c>
    </row>
    <row r="56" spans="1:9" ht="15.5" x14ac:dyDescent="0.35">
      <c r="A56" s="24" t="s">
        <v>90</v>
      </c>
      <c r="B56" s="139" t="s">
        <v>73</v>
      </c>
      <c r="C56" s="140"/>
      <c r="D56" s="140"/>
      <c r="E56" s="140"/>
      <c r="F56" s="140"/>
      <c r="G56" s="140"/>
      <c r="H56" s="141"/>
      <c r="I56" s="28">
        <f>I34</f>
        <v>0</v>
      </c>
    </row>
    <row r="57" spans="1:9" ht="15.5" x14ac:dyDescent="0.35">
      <c r="A57" s="24" t="s">
        <v>91</v>
      </c>
      <c r="B57" s="127" t="s">
        <v>75</v>
      </c>
      <c r="C57" s="127"/>
      <c r="D57" s="127"/>
      <c r="E57" s="127"/>
      <c r="F57" s="127"/>
      <c r="G57" s="127"/>
      <c r="H57" s="127"/>
      <c r="I57" s="26">
        <f>I45</f>
        <v>0</v>
      </c>
    </row>
    <row r="58" spans="1:9" ht="15.5" x14ac:dyDescent="0.35">
      <c r="A58" s="24" t="s">
        <v>92</v>
      </c>
      <c r="B58" s="127" t="s">
        <v>94</v>
      </c>
      <c r="C58" s="127"/>
      <c r="D58" s="127"/>
      <c r="E58" s="127"/>
      <c r="F58" s="127"/>
      <c r="G58" s="127"/>
      <c r="H58" s="127"/>
      <c r="I58" s="26">
        <f>I52</f>
        <v>0</v>
      </c>
    </row>
    <row r="59" spans="1:9" ht="15.5" x14ac:dyDescent="0.35">
      <c r="A59" s="130" t="s">
        <v>96</v>
      </c>
      <c r="B59" s="130"/>
      <c r="C59" s="130"/>
      <c r="D59" s="130"/>
      <c r="E59" s="130"/>
      <c r="F59" s="130"/>
      <c r="G59" s="130"/>
      <c r="H59" s="130"/>
      <c r="I59" s="30">
        <f>SUM(I56:I58)</f>
        <v>0</v>
      </c>
    </row>
    <row r="60" spans="1:9" ht="15.5" x14ac:dyDescent="0.35">
      <c r="A60" s="142"/>
      <c r="B60" s="143"/>
      <c r="C60" s="143"/>
      <c r="D60" s="143"/>
      <c r="E60" s="143"/>
      <c r="F60" s="143"/>
      <c r="G60" s="143"/>
      <c r="H60" s="143"/>
      <c r="I60" s="143"/>
    </row>
    <row r="61" spans="1:9" ht="15.5" x14ac:dyDescent="0.25">
      <c r="A61" s="100" t="s">
        <v>97</v>
      </c>
      <c r="B61" s="100"/>
      <c r="C61" s="100"/>
      <c r="D61" s="100"/>
      <c r="E61" s="100"/>
      <c r="F61" s="100"/>
      <c r="G61" s="100"/>
      <c r="H61" s="100"/>
      <c r="I61" s="100"/>
    </row>
    <row r="62" spans="1:9" ht="15.5" x14ac:dyDescent="0.35">
      <c r="A62" s="24">
        <v>3</v>
      </c>
      <c r="B62" s="130" t="s">
        <v>98</v>
      </c>
      <c r="C62" s="130"/>
      <c r="D62" s="130"/>
      <c r="E62" s="130"/>
      <c r="F62" s="130"/>
      <c r="G62" s="130"/>
      <c r="H62" s="24" t="s">
        <v>3</v>
      </c>
      <c r="I62" s="24" t="s">
        <v>1</v>
      </c>
    </row>
    <row r="63" spans="1:9" ht="15.5" x14ac:dyDescent="0.35">
      <c r="A63" s="24" t="s">
        <v>10</v>
      </c>
      <c r="B63" s="123" t="s">
        <v>101</v>
      </c>
      <c r="C63" s="123"/>
      <c r="D63" s="123"/>
      <c r="E63" s="123"/>
      <c r="F63" s="123"/>
      <c r="G63" s="123"/>
      <c r="H63" s="33"/>
      <c r="I63" s="28">
        <f>((I28)/12)*37.01%</f>
        <v>0</v>
      </c>
    </row>
    <row r="64" spans="1:9" ht="15.5" x14ac:dyDescent="0.35">
      <c r="A64" s="24" t="s">
        <v>11</v>
      </c>
      <c r="B64" s="123" t="s">
        <v>100</v>
      </c>
      <c r="C64" s="123"/>
      <c r="D64" s="123"/>
      <c r="E64" s="123"/>
      <c r="F64" s="123"/>
      <c r="G64" s="123"/>
      <c r="H64" s="42"/>
      <c r="I64" s="28">
        <f>I63*8%</f>
        <v>0</v>
      </c>
    </row>
    <row r="65" spans="1:9" ht="15.5" x14ac:dyDescent="0.35">
      <c r="A65" s="24" t="s">
        <v>12</v>
      </c>
      <c r="B65" s="123" t="s">
        <v>102</v>
      </c>
      <c r="C65" s="123"/>
      <c r="D65" s="123"/>
      <c r="E65" s="123"/>
      <c r="F65" s="123"/>
      <c r="G65" s="123"/>
      <c r="H65" s="43"/>
      <c r="I65" s="28">
        <f>(I44*40%)*37.01%</f>
        <v>0</v>
      </c>
    </row>
    <row r="66" spans="1:9" ht="15" customHeight="1" x14ac:dyDescent="0.35">
      <c r="A66" s="44" t="s">
        <v>13</v>
      </c>
      <c r="B66" s="147" t="s">
        <v>99</v>
      </c>
      <c r="C66" s="147"/>
      <c r="D66" s="147"/>
      <c r="E66" s="147"/>
      <c r="F66" s="147"/>
      <c r="G66" s="147"/>
      <c r="H66" s="33"/>
      <c r="I66" s="28">
        <f>((I28)/30)/12*7*37.01%</f>
        <v>0</v>
      </c>
    </row>
    <row r="67" spans="1:9" ht="15.5" x14ac:dyDescent="0.35">
      <c r="A67" s="24" t="s">
        <v>14</v>
      </c>
      <c r="B67" s="123" t="s">
        <v>122</v>
      </c>
      <c r="C67" s="123"/>
      <c r="D67" s="123"/>
      <c r="E67" s="123"/>
      <c r="F67" s="123"/>
      <c r="G67" s="123"/>
      <c r="H67" s="34"/>
      <c r="I67" s="28">
        <f>(I66*H45)</f>
        <v>0</v>
      </c>
    </row>
    <row r="68" spans="1:9" ht="15.5" x14ac:dyDescent="0.35">
      <c r="A68" s="24" t="s">
        <v>15</v>
      </c>
      <c r="B68" s="123" t="s">
        <v>103</v>
      </c>
      <c r="C68" s="123"/>
      <c r="D68" s="123"/>
      <c r="E68" s="123"/>
      <c r="F68" s="123"/>
      <c r="G68" s="123"/>
      <c r="H68" s="43"/>
      <c r="I68" s="28">
        <f>(I44*40%)*37.01%</f>
        <v>0</v>
      </c>
    </row>
    <row r="69" spans="1:9" ht="15.5" x14ac:dyDescent="0.35">
      <c r="A69" s="130" t="s">
        <v>104</v>
      </c>
      <c r="B69" s="130"/>
      <c r="C69" s="130"/>
      <c r="D69" s="130"/>
      <c r="E69" s="130"/>
      <c r="F69" s="130"/>
      <c r="G69" s="130"/>
      <c r="H69" s="35"/>
      <c r="I69" s="36">
        <f>SUM(I63:I68)</f>
        <v>0</v>
      </c>
    </row>
    <row r="70" spans="1:9" ht="15.5" x14ac:dyDescent="0.35">
      <c r="A70" s="144"/>
      <c r="B70" s="145"/>
      <c r="C70" s="145"/>
      <c r="D70" s="145"/>
      <c r="E70" s="145"/>
      <c r="F70" s="145"/>
      <c r="G70" s="145"/>
      <c r="H70" s="145"/>
      <c r="I70" s="145"/>
    </row>
    <row r="71" spans="1:9" ht="15.5" x14ac:dyDescent="0.25">
      <c r="A71" s="100" t="s">
        <v>105</v>
      </c>
      <c r="B71" s="100"/>
      <c r="C71" s="100"/>
      <c r="D71" s="100"/>
      <c r="E71" s="100"/>
      <c r="F71" s="100"/>
      <c r="G71" s="100"/>
      <c r="H71" s="100"/>
      <c r="I71" s="100"/>
    </row>
    <row r="72" spans="1:9" ht="15.5" x14ac:dyDescent="0.35">
      <c r="A72" s="130" t="s">
        <v>123</v>
      </c>
      <c r="B72" s="130"/>
      <c r="C72" s="130"/>
      <c r="D72" s="130"/>
      <c r="E72" s="130"/>
      <c r="F72" s="130"/>
      <c r="G72" s="130"/>
      <c r="H72" s="24" t="s">
        <v>3</v>
      </c>
      <c r="I72" s="24" t="s">
        <v>1</v>
      </c>
    </row>
    <row r="73" spans="1:9" ht="33.75" customHeight="1" x14ac:dyDescent="0.35">
      <c r="A73" s="24" t="s">
        <v>10</v>
      </c>
      <c r="B73" s="159" t="s">
        <v>124</v>
      </c>
      <c r="C73" s="159"/>
      <c r="D73" s="159"/>
      <c r="E73" s="159"/>
      <c r="F73" s="159"/>
      <c r="G73" s="159"/>
      <c r="H73" s="33"/>
      <c r="I73" s="28">
        <v>0</v>
      </c>
    </row>
    <row r="74" spans="1:9" ht="15.5" x14ac:dyDescent="0.35">
      <c r="A74" s="24" t="s">
        <v>11</v>
      </c>
      <c r="B74" s="123" t="s">
        <v>125</v>
      </c>
      <c r="C74" s="123"/>
      <c r="D74" s="123"/>
      <c r="E74" s="123"/>
      <c r="F74" s="123"/>
      <c r="G74" s="123"/>
      <c r="H74" s="33"/>
      <c r="I74" s="28">
        <f>(I28/30)/12*1</f>
        <v>0</v>
      </c>
    </row>
    <row r="75" spans="1:9" ht="15.5" x14ac:dyDescent="0.35">
      <c r="A75" s="24" t="s">
        <v>12</v>
      </c>
      <c r="B75" s="123" t="s">
        <v>126</v>
      </c>
      <c r="C75" s="123"/>
      <c r="D75" s="123"/>
      <c r="E75" s="123"/>
      <c r="F75" s="123"/>
      <c r="G75" s="123"/>
      <c r="H75" s="33"/>
      <c r="I75" s="28">
        <f>((I28/30)/12*20)*0.05</f>
        <v>0</v>
      </c>
    </row>
    <row r="76" spans="1:9" ht="15.5" x14ac:dyDescent="0.35">
      <c r="A76" s="24" t="s">
        <v>13</v>
      </c>
      <c r="B76" s="123" t="s">
        <v>188</v>
      </c>
      <c r="C76" s="123"/>
      <c r="D76" s="123"/>
      <c r="E76" s="123"/>
      <c r="F76" s="123"/>
      <c r="G76" s="123"/>
      <c r="H76" s="33"/>
      <c r="I76" s="28">
        <f>(I28/30)/12*15*0.0922</f>
        <v>0</v>
      </c>
    </row>
    <row r="77" spans="1:9" ht="15.5" x14ac:dyDescent="0.35">
      <c r="A77" s="24" t="s">
        <v>14</v>
      </c>
      <c r="B77" s="123" t="s">
        <v>127</v>
      </c>
      <c r="C77" s="123"/>
      <c r="D77" s="123"/>
      <c r="E77" s="123"/>
      <c r="F77" s="123"/>
      <c r="G77" s="123"/>
      <c r="H77" s="33"/>
      <c r="I77" s="28">
        <v>0</v>
      </c>
    </row>
    <row r="78" spans="1:9" ht="15.5" x14ac:dyDescent="0.35">
      <c r="A78" s="24" t="s">
        <v>15</v>
      </c>
      <c r="B78" s="123" t="s">
        <v>4</v>
      </c>
      <c r="C78" s="123"/>
      <c r="D78" s="123"/>
      <c r="E78" s="123"/>
      <c r="F78" s="123"/>
      <c r="G78" s="123"/>
      <c r="H78" s="33"/>
      <c r="I78" s="28">
        <v>0</v>
      </c>
    </row>
    <row r="79" spans="1:9" ht="15.5" x14ac:dyDescent="0.35">
      <c r="A79" s="24" t="s">
        <v>16</v>
      </c>
      <c r="B79" s="148" t="s">
        <v>119</v>
      </c>
      <c r="C79" s="148"/>
      <c r="D79" s="148"/>
      <c r="E79" s="148"/>
      <c r="F79" s="148"/>
      <c r="G79" s="148"/>
      <c r="H79" s="33"/>
      <c r="I79" s="28">
        <f>(I73+I74+I75+I76+I77+I78)*H45</f>
        <v>0</v>
      </c>
    </row>
    <row r="80" spans="1:9" ht="15.5" x14ac:dyDescent="0.35">
      <c r="A80" s="130" t="s">
        <v>22</v>
      </c>
      <c r="B80" s="130"/>
      <c r="C80" s="130"/>
      <c r="D80" s="130"/>
      <c r="E80" s="130"/>
      <c r="F80" s="130"/>
      <c r="G80" s="130"/>
      <c r="H80" s="35"/>
      <c r="I80" s="36">
        <f>SUM(I73:I79)</f>
        <v>0</v>
      </c>
    </row>
    <row r="81" spans="1:9" ht="15.5" x14ac:dyDescent="0.35">
      <c r="A81" s="149"/>
      <c r="B81" s="150"/>
      <c r="C81" s="150"/>
      <c r="D81" s="150"/>
      <c r="E81" s="150"/>
      <c r="F81" s="150"/>
      <c r="G81" s="150"/>
      <c r="H81" s="150"/>
      <c r="I81" s="150"/>
    </row>
    <row r="82" spans="1:9" ht="15.5" x14ac:dyDescent="0.35">
      <c r="A82" s="130" t="s">
        <v>106</v>
      </c>
      <c r="B82" s="130"/>
      <c r="C82" s="130"/>
      <c r="D82" s="130"/>
      <c r="E82" s="130"/>
      <c r="F82" s="130"/>
      <c r="G82" s="130"/>
      <c r="H82" s="24" t="s">
        <v>3</v>
      </c>
      <c r="I82" s="24" t="s">
        <v>1</v>
      </c>
    </row>
    <row r="83" spans="1:9" ht="15.5" x14ac:dyDescent="0.35">
      <c r="A83" s="24" t="s">
        <v>10</v>
      </c>
      <c r="B83" s="123" t="s">
        <v>128</v>
      </c>
      <c r="C83" s="123"/>
      <c r="D83" s="123"/>
      <c r="E83" s="123"/>
      <c r="F83" s="123"/>
      <c r="G83" s="123"/>
      <c r="H83" s="33"/>
      <c r="I83" s="28">
        <v>0</v>
      </c>
    </row>
    <row r="84" spans="1:9" ht="15.5" x14ac:dyDescent="0.35">
      <c r="A84" s="130" t="s">
        <v>24</v>
      </c>
      <c r="B84" s="130"/>
      <c r="C84" s="130"/>
      <c r="D84" s="130"/>
      <c r="E84" s="130"/>
      <c r="F84" s="130"/>
      <c r="G84" s="130"/>
      <c r="H84" s="35"/>
      <c r="I84" s="36">
        <f>SUM(I83)</f>
        <v>0</v>
      </c>
    </row>
    <row r="85" spans="1:9" ht="15.5" x14ac:dyDescent="0.35">
      <c r="A85" s="152"/>
      <c r="B85" s="153"/>
      <c r="C85" s="153"/>
      <c r="D85" s="153"/>
      <c r="E85" s="153"/>
      <c r="F85" s="153"/>
      <c r="G85" s="153"/>
      <c r="H85" s="153"/>
      <c r="I85" s="153"/>
    </row>
    <row r="86" spans="1:9" ht="15.5" x14ac:dyDescent="0.25">
      <c r="A86" s="100" t="s">
        <v>107</v>
      </c>
      <c r="B86" s="100"/>
      <c r="C86" s="100"/>
      <c r="D86" s="100"/>
      <c r="E86" s="100"/>
      <c r="F86" s="100"/>
      <c r="G86" s="100"/>
      <c r="H86" s="100"/>
      <c r="I86" s="100"/>
    </row>
    <row r="87" spans="1:9" ht="15.5" x14ac:dyDescent="0.35">
      <c r="A87" s="130" t="s">
        <v>108</v>
      </c>
      <c r="B87" s="130"/>
      <c r="C87" s="130"/>
      <c r="D87" s="130"/>
      <c r="E87" s="130"/>
      <c r="F87" s="130"/>
      <c r="G87" s="130"/>
      <c r="H87" s="130"/>
      <c r="I87" s="24" t="s">
        <v>1</v>
      </c>
    </row>
    <row r="88" spans="1:9" ht="15.5" x14ac:dyDescent="0.35">
      <c r="A88" s="24" t="s">
        <v>27</v>
      </c>
      <c r="B88" s="127" t="s">
        <v>129</v>
      </c>
      <c r="C88" s="127"/>
      <c r="D88" s="127"/>
      <c r="E88" s="127"/>
      <c r="F88" s="127"/>
      <c r="G88" s="127"/>
      <c r="H88" s="127"/>
      <c r="I88" s="28">
        <f>SUM(I80)</f>
        <v>0</v>
      </c>
    </row>
    <row r="89" spans="1:9" ht="15.5" x14ac:dyDescent="0.35">
      <c r="A89" s="24" t="s">
        <v>28</v>
      </c>
      <c r="B89" s="127" t="s">
        <v>130</v>
      </c>
      <c r="C89" s="127"/>
      <c r="D89" s="127"/>
      <c r="E89" s="127"/>
      <c r="F89" s="127"/>
      <c r="G89" s="127"/>
      <c r="H89" s="127"/>
      <c r="I89" s="28">
        <f>I84</f>
        <v>0</v>
      </c>
    </row>
    <row r="90" spans="1:9" ht="15.5" x14ac:dyDescent="0.35">
      <c r="A90" s="130" t="s">
        <v>109</v>
      </c>
      <c r="B90" s="130"/>
      <c r="C90" s="130"/>
      <c r="D90" s="130"/>
      <c r="E90" s="130"/>
      <c r="F90" s="130"/>
      <c r="G90" s="130"/>
      <c r="H90" s="130"/>
      <c r="I90" s="36">
        <f>SUM(I88:I89)</f>
        <v>0</v>
      </c>
    </row>
    <row r="91" spans="1:9" ht="15.5" x14ac:dyDescent="0.35">
      <c r="A91" s="142"/>
      <c r="B91" s="143"/>
      <c r="C91" s="143"/>
      <c r="D91" s="143"/>
      <c r="E91" s="143"/>
      <c r="F91" s="143"/>
      <c r="G91" s="143"/>
      <c r="H91" s="143"/>
      <c r="I91" s="143"/>
    </row>
    <row r="92" spans="1:9" ht="15.5" x14ac:dyDescent="0.25">
      <c r="A92" s="100" t="s">
        <v>110</v>
      </c>
      <c r="B92" s="100"/>
      <c r="C92" s="100"/>
      <c r="D92" s="100"/>
      <c r="E92" s="100"/>
      <c r="F92" s="100"/>
      <c r="G92" s="100"/>
      <c r="H92" s="100"/>
      <c r="I92" s="100"/>
    </row>
    <row r="93" spans="1:9" ht="15.5" x14ac:dyDescent="0.35">
      <c r="A93" s="24">
        <v>5</v>
      </c>
      <c r="B93" s="130" t="s">
        <v>19</v>
      </c>
      <c r="C93" s="130"/>
      <c r="D93" s="130"/>
      <c r="E93" s="130"/>
      <c r="F93" s="130"/>
      <c r="G93" s="130"/>
      <c r="H93" s="24"/>
      <c r="I93" s="24" t="s">
        <v>1</v>
      </c>
    </row>
    <row r="94" spans="1:9" ht="15.5" x14ac:dyDescent="0.35">
      <c r="A94" s="24" t="s">
        <v>10</v>
      </c>
      <c r="B94" s="133" t="s">
        <v>111</v>
      </c>
      <c r="C94" s="133"/>
      <c r="D94" s="133"/>
      <c r="E94" s="133"/>
      <c r="F94" s="133"/>
      <c r="G94" s="133"/>
      <c r="H94" s="18" t="s">
        <v>0</v>
      </c>
      <c r="I94" s="28">
        <f>'MATERIAIS, EQUIPAMENTOS UNIFORM'!E21</f>
        <v>0</v>
      </c>
    </row>
    <row r="95" spans="1:9" ht="15.5" x14ac:dyDescent="0.35">
      <c r="A95" s="24" t="s">
        <v>11</v>
      </c>
      <c r="B95" s="133" t="s">
        <v>20</v>
      </c>
      <c r="C95" s="133"/>
      <c r="D95" s="133"/>
      <c r="E95" s="133"/>
      <c r="F95" s="133"/>
      <c r="G95" s="133"/>
      <c r="H95" s="18" t="s">
        <v>0</v>
      </c>
      <c r="I95" s="26">
        <f>'MATERIAIS, EQUIPAMENTOS UNIFORM'!E45</f>
        <v>0</v>
      </c>
    </row>
    <row r="96" spans="1:9" ht="15.5" x14ac:dyDescent="0.35">
      <c r="A96" s="39" t="s">
        <v>12</v>
      </c>
      <c r="B96" s="133" t="s">
        <v>21</v>
      </c>
      <c r="C96" s="133"/>
      <c r="D96" s="133"/>
      <c r="E96" s="133"/>
      <c r="F96" s="133"/>
      <c r="G96" s="133"/>
      <c r="H96" s="18" t="s">
        <v>0</v>
      </c>
      <c r="I96" s="26">
        <f>+'MATERIAIS, EQUIPAMENTOS UNIFORM'!E51+'MATERIAIS, EQUIPAMENTOS UNIFORM'!E56+'MATERIAIS, EQUIPAMENTOS UNIFORM'!E62</f>
        <v>0</v>
      </c>
    </row>
    <row r="97" spans="1:9" ht="15.5" x14ac:dyDescent="0.35">
      <c r="A97" s="39" t="s">
        <v>13</v>
      </c>
      <c r="B97" s="133" t="s">
        <v>4</v>
      </c>
      <c r="C97" s="133"/>
      <c r="D97" s="133"/>
      <c r="E97" s="133"/>
      <c r="F97" s="133"/>
      <c r="G97" s="133"/>
      <c r="H97" s="18" t="s">
        <v>0</v>
      </c>
      <c r="I97" s="26">
        <v>0</v>
      </c>
    </row>
    <row r="98" spans="1:9" ht="15.5" x14ac:dyDescent="0.35">
      <c r="A98" s="130" t="s">
        <v>112</v>
      </c>
      <c r="B98" s="130"/>
      <c r="C98" s="130"/>
      <c r="D98" s="130"/>
      <c r="E98" s="130"/>
      <c r="F98" s="130"/>
      <c r="G98" s="130"/>
      <c r="H98" s="35" t="s">
        <v>0</v>
      </c>
      <c r="I98" s="30">
        <f>SUM(I94:I97)</f>
        <v>0</v>
      </c>
    </row>
    <row r="99" spans="1:9" ht="15.5" x14ac:dyDescent="0.35">
      <c r="A99" s="142"/>
      <c r="B99" s="143"/>
      <c r="C99" s="143"/>
      <c r="D99" s="143"/>
      <c r="E99" s="143"/>
      <c r="F99" s="143"/>
      <c r="G99" s="143"/>
      <c r="H99" s="143"/>
      <c r="I99" s="143"/>
    </row>
    <row r="100" spans="1:9" ht="15.5" x14ac:dyDescent="0.25">
      <c r="A100" s="100" t="s">
        <v>113</v>
      </c>
      <c r="B100" s="100"/>
      <c r="C100" s="100"/>
      <c r="D100" s="100"/>
      <c r="E100" s="100"/>
      <c r="F100" s="100"/>
      <c r="G100" s="100"/>
      <c r="H100" s="100"/>
      <c r="I100" s="100"/>
    </row>
    <row r="101" spans="1:9" ht="15.5" x14ac:dyDescent="0.35">
      <c r="A101" s="24">
        <v>6</v>
      </c>
      <c r="B101" s="130" t="s">
        <v>26</v>
      </c>
      <c r="C101" s="130"/>
      <c r="D101" s="130"/>
      <c r="E101" s="130"/>
      <c r="F101" s="130"/>
      <c r="G101" s="130"/>
      <c r="H101" s="24" t="s">
        <v>3</v>
      </c>
      <c r="I101" s="24" t="s">
        <v>1</v>
      </c>
    </row>
    <row r="102" spans="1:9" ht="15.5" x14ac:dyDescent="0.35">
      <c r="A102" s="24" t="s">
        <v>10</v>
      </c>
      <c r="B102" s="123" t="s">
        <v>29</v>
      </c>
      <c r="C102" s="123"/>
      <c r="D102" s="123"/>
      <c r="E102" s="123"/>
      <c r="F102" s="123"/>
      <c r="G102" s="123"/>
      <c r="H102" s="25"/>
      <c r="I102" s="28">
        <f>I118*H102</f>
        <v>0</v>
      </c>
    </row>
    <row r="103" spans="1:9" ht="15.5" x14ac:dyDescent="0.35">
      <c r="A103" s="24" t="s">
        <v>11</v>
      </c>
      <c r="B103" s="123" t="s">
        <v>5</v>
      </c>
      <c r="C103" s="123"/>
      <c r="D103" s="123"/>
      <c r="E103" s="123"/>
      <c r="F103" s="123"/>
      <c r="G103" s="123"/>
      <c r="H103" s="25"/>
      <c r="I103" s="28">
        <f>(I118+I102)*H103</f>
        <v>0</v>
      </c>
    </row>
    <row r="104" spans="1:9" ht="15.5" x14ac:dyDescent="0.35">
      <c r="A104" s="24" t="s">
        <v>12</v>
      </c>
      <c r="B104" s="154" t="s">
        <v>63</v>
      </c>
      <c r="C104" s="155"/>
      <c r="D104" s="155"/>
      <c r="E104" s="155"/>
      <c r="F104" s="155"/>
      <c r="G104" s="155"/>
      <c r="H104" s="155"/>
      <c r="I104" s="156"/>
    </row>
    <row r="105" spans="1:9" ht="15.5" x14ac:dyDescent="0.35">
      <c r="A105" s="24" t="s">
        <v>64</v>
      </c>
      <c r="B105" s="123" t="s">
        <v>60</v>
      </c>
      <c r="C105" s="123"/>
      <c r="D105" s="123"/>
      <c r="E105" s="123"/>
      <c r="F105" s="123"/>
      <c r="G105" s="123"/>
      <c r="H105" s="45">
        <v>6.4999999999999997E-3</v>
      </c>
      <c r="I105" s="28" t="e">
        <f>#REF!*H105</f>
        <v>#REF!</v>
      </c>
    </row>
    <row r="106" spans="1:9" ht="15.5" x14ac:dyDescent="0.35">
      <c r="A106" s="24" t="s">
        <v>65</v>
      </c>
      <c r="B106" s="123" t="s">
        <v>61</v>
      </c>
      <c r="C106" s="123"/>
      <c r="D106" s="123"/>
      <c r="E106" s="123"/>
      <c r="F106" s="123"/>
      <c r="G106" s="123"/>
      <c r="H106" s="45">
        <v>0.03</v>
      </c>
      <c r="I106" s="28" t="e">
        <f>#REF!*H106</f>
        <v>#REF!</v>
      </c>
    </row>
    <row r="107" spans="1:9" ht="15.5" x14ac:dyDescent="0.35">
      <c r="A107" s="24" t="s">
        <v>66</v>
      </c>
      <c r="B107" s="123" t="s">
        <v>62</v>
      </c>
      <c r="C107" s="123"/>
      <c r="D107" s="123"/>
      <c r="E107" s="123"/>
      <c r="F107" s="123"/>
      <c r="G107" s="123"/>
      <c r="H107" s="45">
        <v>0.05</v>
      </c>
      <c r="I107" s="28" t="e">
        <f>#REF!*H107</f>
        <v>#REF!</v>
      </c>
    </row>
    <row r="108" spans="1:9" ht="15.5" x14ac:dyDescent="0.35">
      <c r="A108" s="130" t="s">
        <v>114</v>
      </c>
      <c r="B108" s="130"/>
      <c r="C108" s="130"/>
      <c r="D108" s="130"/>
      <c r="E108" s="130"/>
      <c r="F108" s="130"/>
      <c r="G108" s="130"/>
      <c r="H108" s="45"/>
      <c r="I108" s="30" t="e">
        <f>SUM(I102:I107)</f>
        <v>#REF!</v>
      </c>
    </row>
    <row r="109" spans="1:9" ht="15.5" x14ac:dyDescent="0.35">
      <c r="A109" s="23"/>
      <c r="B109" s="157"/>
      <c r="C109" s="157"/>
      <c r="D109" s="157"/>
      <c r="E109" s="157"/>
      <c r="F109" s="157"/>
      <c r="G109" s="157"/>
      <c r="H109" s="157"/>
      <c r="I109" s="157"/>
    </row>
    <row r="110" spans="1:9" ht="15.5" x14ac:dyDescent="0.35">
      <c r="A110" s="23"/>
      <c r="B110" s="23"/>
      <c r="C110" s="23"/>
      <c r="D110" s="23"/>
      <c r="E110" s="23"/>
      <c r="F110" s="23"/>
      <c r="G110" s="23"/>
      <c r="H110" s="23"/>
      <c r="I110" s="53"/>
    </row>
    <row r="111" spans="1:9" ht="15.5" x14ac:dyDescent="0.25">
      <c r="A111" s="100" t="s">
        <v>115</v>
      </c>
      <c r="B111" s="100"/>
      <c r="C111" s="100"/>
      <c r="D111" s="100"/>
      <c r="E111" s="100"/>
      <c r="F111" s="100"/>
      <c r="G111" s="100"/>
      <c r="H111" s="100"/>
      <c r="I111" s="100"/>
    </row>
    <row r="112" spans="1:9" ht="15.5" x14ac:dyDescent="0.35">
      <c r="A112" s="130" t="s">
        <v>30</v>
      </c>
      <c r="B112" s="130"/>
      <c r="C112" s="130"/>
      <c r="D112" s="130"/>
      <c r="E112" s="130"/>
      <c r="F112" s="130"/>
      <c r="G112" s="130"/>
      <c r="H112" s="130"/>
      <c r="I112" s="24" t="s">
        <v>1</v>
      </c>
    </row>
    <row r="113" spans="1:9" ht="15.5" x14ac:dyDescent="0.35">
      <c r="A113" s="18" t="s">
        <v>10</v>
      </c>
      <c r="B113" s="123" t="str">
        <f>A20</f>
        <v>MÓDULO 1 - COMPOSIÇÃO DA REMUNERAÇÃO</v>
      </c>
      <c r="C113" s="123"/>
      <c r="D113" s="123"/>
      <c r="E113" s="123"/>
      <c r="F113" s="123"/>
      <c r="G113" s="123"/>
      <c r="H113" s="123"/>
      <c r="I113" s="26">
        <f>I28</f>
        <v>0</v>
      </c>
    </row>
    <row r="114" spans="1:9" ht="15.5" x14ac:dyDescent="0.35">
      <c r="A114" s="18" t="s">
        <v>11</v>
      </c>
      <c r="B114" s="123" t="str">
        <f>A30</f>
        <v>MÓDULO 2 – ENCARGOS E BENEFÍCIOS ANUAIS, MENSAIS E DIÁRIOS</v>
      </c>
      <c r="C114" s="123"/>
      <c r="D114" s="123"/>
      <c r="E114" s="123"/>
      <c r="F114" s="123"/>
      <c r="G114" s="123"/>
      <c r="H114" s="123"/>
      <c r="I114" s="26">
        <f>I59</f>
        <v>0</v>
      </c>
    </row>
    <row r="115" spans="1:9" ht="15.5" x14ac:dyDescent="0.35">
      <c r="A115" s="18" t="s">
        <v>12</v>
      </c>
      <c r="B115" s="123" t="str">
        <f>A61</f>
        <v>MÓDULO 3 – PROVISÃO PARA RESCISÃO</v>
      </c>
      <c r="C115" s="123"/>
      <c r="D115" s="123"/>
      <c r="E115" s="123"/>
      <c r="F115" s="123"/>
      <c r="G115" s="123"/>
      <c r="H115" s="123"/>
      <c r="I115" s="26">
        <f>I69</f>
        <v>0</v>
      </c>
    </row>
    <row r="116" spans="1:9" ht="15.5" x14ac:dyDescent="0.35">
      <c r="A116" s="18" t="s">
        <v>13</v>
      </c>
      <c r="B116" s="123" t="str">
        <f>A71</f>
        <v>MÓDULO 4 – CUSTO DE REPOSIÇÃO DO PROFISSIONAL AUSENTE</v>
      </c>
      <c r="C116" s="123"/>
      <c r="D116" s="123"/>
      <c r="E116" s="123"/>
      <c r="F116" s="123"/>
      <c r="G116" s="123"/>
      <c r="H116" s="123"/>
      <c r="I116" s="26">
        <f>I90</f>
        <v>0</v>
      </c>
    </row>
    <row r="117" spans="1:9" ht="15.5" x14ac:dyDescent="0.35">
      <c r="A117" s="18" t="s">
        <v>14</v>
      </c>
      <c r="B117" s="123" t="str">
        <f>A92</f>
        <v>MÓDULO 5 – INSUMOS DIVERSOS</v>
      </c>
      <c r="C117" s="123"/>
      <c r="D117" s="123"/>
      <c r="E117" s="123"/>
      <c r="F117" s="123"/>
      <c r="G117" s="123"/>
      <c r="H117" s="123"/>
      <c r="I117" s="26">
        <f>I98</f>
        <v>0</v>
      </c>
    </row>
    <row r="118" spans="1:9" ht="15.5" x14ac:dyDescent="0.35">
      <c r="A118" s="24"/>
      <c r="B118" s="130" t="s">
        <v>116</v>
      </c>
      <c r="C118" s="130"/>
      <c r="D118" s="130"/>
      <c r="E118" s="130"/>
      <c r="F118" s="130"/>
      <c r="G118" s="130"/>
      <c r="H118" s="130"/>
      <c r="I118" s="30">
        <f>SUM(I113:I117)</f>
        <v>0</v>
      </c>
    </row>
    <row r="119" spans="1:9" ht="15.5" x14ac:dyDescent="0.35">
      <c r="A119" s="18" t="s">
        <v>15</v>
      </c>
      <c r="B119" s="123" t="str">
        <f>A100</f>
        <v>MÓDULO 6 – CUSTOS INDIRETOS, TRIBUTOS E LUCRO</v>
      </c>
      <c r="C119" s="123"/>
      <c r="D119" s="123"/>
      <c r="E119" s="123"/>
      <c r="F119" s="123"/>
      <c r="G119" s="123"/>
      <c r="H119" s="123"/>
      <c r="I119" s="26" t="e">
        <f>I108</f>
        <v>#REF!</v>
      </c>
    </row>
    <row r="120" spans="1:9" ht="15.5" x14ac:dyDescent="0.35">
      <c r="A120" s="130" t="s">
        <v>117</v>
      </c>
      <c r="B120" s="130"/>
      <c r="C120" s="130"/>
      <c r="D120" s="130"/>
      <c r="E120" s="130"/>
      <c r="F120" s="130"/>
      <c r="G120" s="130"/>
      <c r="H120" s="130"/>
      <c r="I120" s="30" t="e">
        <f>I118+I119</f>
        <v>#REF!</v>
      </c>
    </row>
    <row r="121" spans="1:9" ht="15.5" x14ac:dyDescent="0.35">
      <c r="A121" s="130" t="s">
        <v>157</v>
      </c>
      <c r="B121" s="130"/>
      <c r="C121" s="130"/>
      <c r="D121" s="130"/>
      <c r="E121" s="130"/>
      <c r="F121" s="130"/>
      <c r="G121" s="130"/>
      <c r="H121" s="130"/>
      <c r="I121" s="30" t="e">
        <f>I120*2</f>
        <v>#REF!</v>
      </c>
    </row>
    <row r="122" spans="1:9" ht="15.5" x14ac:dyDescent="0.35">
      <c r="A122" s="47"/>
      <c r="B122" s="47"/>
      <c r="C122" s="47"/>
      <c r="D122" s="47"/>
      <c r="E122" s="47"/>
      <c r="F122" s="47"/>
      <c r="G122" s="47"/>
      <c r="H122" s="47"/>
      <c r="I122" s="48"/>
    </row>
    <row r="123" spans="1:9" ht="15.5" x14ac:dyDescent="0.25">
      <c r="A123" s="100" t="s">
        <v>32</v>
      </c>
      <c r="B123" s="100"/>
      <c r="C123" s="100"/>
      <c r="D123" s="100"/>
      <c r="E123" s="100"/>
      <c r="F123" s="100"/>
      <c r="G123" s="100"/>
      <c r="H123" s="100"/>
      <c r="I123" s="100"/>
    </row>
    <row r="124" spans="1:9" ht="13.5" hidden="1" customHeight="1" x14ac:dyDescent="0.35">
      <c r="A124" s="158" t="s">
        <v>34</v>
      </c>
      <c r="B124" s="158"/>
      <c r="C124" s="158" t="s">
        <v>35</v>
      </c>
      <c r="D124" s="158"/>
      <c r="E124" s="158" t="s">
        <v>37</v>
      </c>
      <c r="F124" s="158"/>
      <c r="G124" s="49" t="s">
        <v>36</v>
      </c>
      <c r="H124" s="49" t="s">
        <v>33</v>
      </c>
      <c r="I124" s="24" t="s">
        <v>1</v>
      </c>
    </row>
    <row r="125" spans="1:9" ht="40.5" hidden="1" customHeight="1" x14ac:dyDescent="0.35">
      <c r="A125" s="127" t="s">
        <v>38</v>
      </c>
      <c r="B125" s="127"/>
      <c r="C125" s="123" t="s">
        <v>42</v>
      </c>
      <c r="D125" s="123"/>
      <c r="E125" s="127"/>
      <c r="F125" s="127"/>
      <c r="G125" s="40" t="s">
        <v>42</v>
      </c>
      <c r="H125" s="40"/>
      <c r="I125" s="28">
        <v>0</v>
      </c>
    </row>
    <row r="126" spans="1:9" ht="12.75" hidden="1" customHeight="1" x14ac:dyDescent="0.35">
      <c r="A126" s="127" t="s">
        <v>39</v>
      </c>
      <c r="B126" s="127"/>
      <c r="C126" s="123" t="s">
        <v>42</v>
      </c>
      <c r="D126" s="123"/>
      <c r="E126" s="127"/>
      <c r="F126" s="127"/>
      <c r="G126" s="40" t="s">
        <v>42</v>
      </c>
      <c r="H126" s="40"/>
      <c r="I126" s="28">
        <v>0</v>
      </c>
    </row>
    <row r="127" spans="1:9" ht="12.75" hidden="1" customHeight="1" x14ac:dyDescent="0.35">
      <c r="A127" s="127" t="s">
        <v>40</v>
      </c>
      <c r="B127" s="127"/>
      <c r="C127" s="123" t="s">
        <v>42</v>
      </c>
      <c r="D127" s="123"/>
      <c r="E127" s="127"/>
      <c r="F127" s="127"/>
      <c r="G127" s="40" t="s">
        <v>42</v>
      </c>
      <c r="H127" s="40"/>
      <c r="I127" s="28">
        <v>0</v>
      </c>
    </row>
    <row r="128" spans="1:9" ht="12.75" hidden="1" customHeight="1" x14ac:dyDescent="0.35">
      <c r="A128" s="127" t="s">
        <v>41</v>
      </c>
      <c r="B128" s="127"/>
      <c r="C128" s="123" t="s">
        <v>42</v>
      </c>
      <c r="D128" s="123"/>
      <c r="E128" s="127"/>
      <c r="F128" s="127"/>
      <c r="G128" s="40" t="s">
        <v>42</v>
      </c>
      <c r="H128" s="40"/>
      <c r="I128" s="28">
        <v>0</v>
      </c>
    </row>
    <row r="129" spans="1:9" ht="12.75" hidden="1" customHeight="1" x14ac:dyDescent="0.35">
      <c r="A129" s="130"/>
      <c r="B129" s="130"/>
      <c r="C129" s="127"/>
      <c r="D129" s="127"/>
      <c r="E129" s="127"/>
      <c r="F129" s="127"/>
      <c r="G129" s="50"/>
      <c r="H129" s="50"/>
      <c r="I129" s="28"/>
    </row>
    <row r="130" spans="1:9" ht="12.75" hidden="1" customHeight="1" x14ac:dyDescent="0.35">
      <c r="A130" s="130"/>
      <c r="B130" s="130"/>
      <c r="C130" s="127"/>
      <c r="D130" s="127"/>
      <c r="E130" s="127"/>
      <c r="F130" s="127"/>
      <c r="G130" s="40"/>
      <c r="H130" s="40"/>
      <c r="I130" s="28"/>
    </row>
    <row r="131" spans="1:9" ht="13.5" hidden="1" customHeight="1" x14ac:dyDescent="0.35">
      <c r="A131" s="130" t="s">
        <v>43</v>
      </c>
      <c r="B131" s="130"/>
      <c r="C131" s="130"/>
      <c r="D131" s="130"/>
      <c r="E131" s="130"/>
      <c r="F131" s="130"/>
      <c r="G131" s="130"/>
      <c r="H131" s="130"/>
      <c r="I131" s="36">
        <f>SUM(I129:I130)</f>
        <v>0</v>
      </c>
    </row>
    <row r="132" spans="1:9" ht="13.5" hidden="1" customHeight="1" x14ac:dyDescent="0.35">
      <c r="A132" s="40"/>
      <c r="B132" s="40"/>
      <c r="C132" s="40"/>
      <c r="D132" s="40"/>
      <c r="E132" s="40"/>
      <c r="F132" s="40"/>
      <c r="G132" s="40"/>
      <c r="H132" s="40"/>
      <c r="I132" s="40"/>
    </row>
    <row r="133" spans="1:9" ht="12.75" hidden="1" customHeight="1" x14ac:dyDescent="0.35">
      <c r="A133" s="18" t="s">
        <v>44</v>
      </c>
      <c r="B133" s="127" t="s">
        <v>45</v>
      </c>
      <c r="C133" s="127"/>
      <c r="D133" s="127"/>
      <c r="E133" s="127"/>
      <c r="F133" s="127"/>
      <c r="G133" s="127"/>
      <c r="H133" s="24"/>
      <c r="I133" s="24"/>
    </row>
    <row r="134" spans="1:9" ht="13.5" hidden="1" customHeight="1" x14ac:dyDescent="0.35">
      <c r="A134" s="130" t="s">
        <v>46</v>
      </c>
      <c r="B134" s="130"/>
      <c r="C134" s="130"/>
      <c r="D134" s="130"/>
      <c r="E134" s="130"/>
      <c r="F134" s="130"/>
      <c r="G134" s="130"/>
      <c r="H134" s="130"/>
      <c r="I134" s="130"/>
    </row>
    <row r="135" spans="1:9" ht="13.5" hidden="1" customHeight="1" x14ac:dyDescent="0.35">
      <c r="A135" s="18"/>
      <c r="B135" s="148" t="s">
        <v>47</v>
      </c>
      <c r="C135" s="148"/>
      <c r="D135" s="148"/>
      <c r="E135" s="148"/>
      <c r="F135" s="148"/>
      <c r="G135" s="148"/>
      <c r="H135" s="148"/>
      <c r="I135" s="24" t="s">
        <v>1</v>
      </c>
    </row>
    <row r="136" spans="1:9" ht="13.5" hidden="1" customHeight="1" x14ac:dyDescent="0.35">
      <c r="A136" s="18" t="s">
        <v>10</v>
      </c>
      <c r="B136" s="123" t="s">
        <v>48</v>
      </c>
      <c r="C136" s="123"/>
      <c r="D136" s="123"/>
      <c r="E136" s="123"/>
      <c r="F136" s="123"/>
      <c r="G136" s="123"/>
      <c r="H136" s="123"/>
      <c r="I136" s="28" t="e">
        <f>I105</f>
        <v>#REF!</v>
      </c>
    </row>
    <row r="137" spans="1:9" ht="12.75" hidden="1" customHeight="1" x14ac:dyDescent="0.35">
      <c r="A137" s="18" t="s">
        <v>11</v>
      </c>
      <c r="B137" s="123" t="s">
        <v>49</v>
      </c>
      <c r="C137" s="123"/>
      <c r="D137" s="123"/>
      <c r="E137" s="123"/>
      <c r="F137" s="123"/>
      <c r="G137" s="123"/>
      <c r="H137" s="123"/>
      <c r="I137" s="28" t="e">
        <f>#REF!</f>
        <v>#REF!</v>
      </c>
    </row>
    <row r="138" spans="1:9" ht="12.75" hidden="1" customHeight="1" x14ac:dyDescent="0.35">
      <c r="A138" s="18" t="s">
        <v>12</v>
      </c>
      <c r="B138" s="123" t="s">
        <v>50</v>
      </c>
      <c r="C138" s="123"/>
      <c r="D138" s="123"/>
      <c r="E138" s="123"/>
      <c r="F138" s="123"/>
      <c r="G138" s="123"/>
      <c r="H138" s="123"/>
      <c r="I138" s="28" t="e">
        <f>I108</f>
        <v>#REF!</v>
      </c>
    </row>
    <row r="139" spans="1:9" ht="13.5" hidden="1" customHeight="1" x14ac:dyDescent="0.35">
      <c r="A139" s="127" t="s">
        <v>25</v>
      </c>
      <c r="B139" s="127"/>
      <c r="C139" s="127"/>
      <c r="D139" s="127"/>
      <c r="E139" s="127"/>
      <c r="F139" s="127"/>
      <c r="G139" s="127"/>
      <c r="H139" s="127"/>
      <c r="I139" s="36" t="e">
        <f>SUM(I136:I138)</f>
        <v>#REF!</v>
      </c>
    </row>
    <row r="140" spans="1:9" ht="13.5" hidden="1" customHeight="1" x14ac:dyDescent="0.35">
      <c r="A140" s="18" t="s">
        <v>23</v>
      </c>
      <c r="B140" s="40" t="s">
        <v>51</v>
      </c>
      <c r="C140" s="40"/>
      <c r="D140" s="40"/>
      <c r="E140" s="40"/>
      <c r="F140" s="40"/>
      <c r="G140" s="40"/>
      <c r="H140" s="40"/>
      <c r="I140" s="40"/>
    </row>
    <row r="141" spans="1:9" ht="12.75" hidden="1" customHeight="1" x14ac:dyDescent="0.35">
      <c r="A141" s="40"/>
      <c r="B141" s="40"/>
      <c r="C141" s="40"/>
      <c r="D141" s="40"/>
      <c r="E141" s="40"/>
      <c r="F141" s="40"/>
      <c r="G141" s="40"/>
      <c r="H141" s="40"/>
      <c r="I141" s="40"/>
    </row>
    <row r="142" spans="1:9" ht="12.75" hidden="1" customHeight="1" x14ac:dyDescent="0.35">
      <c r="A142" s="40"/>
      <c r="B142" s="40"/>
      <c r="C142" s="40"/>
      <c r="D142" s="40"/>
      <c r="E142" s="40"/>
      <c r="F142" s="40"/>
      <c r="G142" s="40"/>
      <c r="H142" s="40"/>
      <c r="I142" s="40"/>
    </row>
    <row r="143" spans="1:9" ht="12.75" hidden="1" customHeight="1" x14ac:dyDescent="0.35">
      <c r="A143" s="50"/>
      <c r="B143" s="50"/>
      <c r="C143" s="40"/>
      <c r="D143" s="40"/>
      <c r="E143" s="40"/>
      <c r="F143" s="40"/>
      <c r="G143" s="40"/>
      <c r="H143" s="40"/>
      <c r="I143" s="40"/>
    </row>
    <row r="144" spans="1:9" ht="12.75" customHeight="1" x14ac:dyDescent="0.35">
      <c r="A144" s="144" t="s">
        <v>158</v>
      </c>
      <c r="B144" s="145"/>
      <c r="C144" s="145"/>
      <c r="D144" s="145"/>
      <c r="E144" s="145"/>
      <c r="F144" s="145"/>
      <c r="G144" s="145"/>
      <c r="H144" s="146"/>
      <c r="I144" s="24">
        <v>1</v>
      </c>
    </row>
    <row r="145" spans="1:9" ht="12.75" customHeight="1" x14ac:dyDescent="0.35">
      <c r="A145" s="144" t="s">
        <v>159</v>
      </c>
      <c r="B145" s="145"/>
      <c r="C145" s="145"/>
      <c r="D145" s="145"/>
      <c r="E145" s="145"/>
      <c r="F145" s="145"/>
      <c r="G145" s="145"/>
      <c r="H145" s="146"/>
      <c r="I145" s="30" t="e">
        <f>I121*I144</f>
        <v>#REF!</v>
      </c>
    </row>
    <row r="146" spans="1:9" ht="15.5" x14ac:dyDescent="0.35">
      <c r="A146" s="144" t="s">
        <v>143</v>
      </c>
      <c r="B146" s="145"/>
      <c r="C146" s="145"/>
      <c r="D146" s="145"/>
      <c r="E146" s="145"/>
      <c r="F146" s="145"/>
      <c r="G146" s="145"/>
      <c r="H146" s="146"/>
      <c r="I146" s="30" t="e">
        <f>I145*12</f>
        <v>#REF!</v>
      </c>
    </row>
    <row r="147" spans="1:9" ht="15.5" x14ac:dyDescent="0.35">
      <c r="A147" s="144" t="s">
        <v>194</v>
      </c>
      <c r="B147" s="145"/>
      <c r="C147" s="145"/>
      <c r="D147" s="145"/>
      <c r="E147" s="145"/>
      <c r="F147" s="145"/>
      <c r="G147" s="145"/>
      <c r="H147" s="146"/>
      <c r="I147" s="30" t="e">
        <f>I145*30</f>
        <v>#REF!</v>
      </c>
    </row>
    <row r="148" spans="1:9" x14ac:dyDescent="0.25">
      <c r="A148" s="1"/>
      <c r="I148" s="4"/>
    </row>
    <row r="149" spans="1:9" x14ac:dyDescent="0.25">
      <c r="A149" s="1"/>
    </row>
  </sheetData>
  <mergeCells count="155">
    <mergeCell ref="A147:H147"/>
    <mergeCell ref="A144:H144"/>
    <mergeCell ref="A145:H145"/>
    <mergeCell ref="A146:H146"/>
    <mergeCell ref="A1:I1"/>
    <mergeCell ref="A20:I20"/>
    <mergeCell ref="A2:I2"/>
    <mergeCell ref="A11:B11"/>
    <mergeCell ref="C11:D11"/>
    <mergeCell ref="E11:I11"/>
    <mergeCell ref="B5:H5"/>
    <mergeCell ref="B6:H6"/>
    <mergeCell ref="B7:H7"/>
    <mergeCell ref="B15:H15"/>
    <mergeCell ref="B16:H16"/>
    <mergeCell ref="B17:H17"/>
    <mergeCell ref="B18:H18"/>
    <mergeCell ref="A3:I3"/>
    <mergeCell ref="B4:H4"/>
    <mergeCell ref="A9:I9"/>
    <mergeCell ref="A10:B10"/>
    <mergeCell ref="C10:D10"/>
    <mergeCell ref="E10:I10"/>
    <mergeCell ref="A13:I13"/>
    <mergeCell ref="B14:H14"/>
    <mergeCell ref="A19:I19"/>
    <mergeCell ref="B136:H136"/>
    <mergeCell ref="E127:F127"/>
    <mergeCell ref="E128:F128"/>
    <mergeCell ref="A129:B129"/>
    <mergeCell ref="A130:B130"/>
    <mergeCell ref="E129:F129"/>
    <mergeCell ref="B135:H135"/>
    <mergeCell ref="B97:G97"/>
    <mergeCell ref="A92:I92"/>
    <mergeCell ref="B89:H89"/>
    <mergeCell ref="B88:H88"/>
    <mergeCell ref="A90:H90"/>
    <mergeCell ref="A71:I71"/>
    <mergeCell ref="A61:I61"/>
    <mergeCell ref="B63:G63"/>
    <mergeCell ref="B64:G64"/>
    <mergeCell ref="B65:G65"/>
    <mergeCell ref="B66:G66"/>
    <mergeCell ref="B67:G67"/>
    <mergeCell ref="B68:G68"/>
    <mergeCell ref="A72:G72"/>
    <mergeCell ref="B73:G73"/>
    <mergeCell ref="A139:H139"/>
    <mergeCell ref="B137:H137"/>
    <mergeCell ref="B138:H138"/>
    <mergeCell ref="C129:D129"/>
    <mergeCell ref="C130:D130"/>
    <mergeCell ref="E130:F130"/>
    <mergeCell ref="C127:D127"/>
    <mergeCell ref="B48:G48"/>
    <mergeCell ref="B106:G106"/>
    <mergeCell ref="B107:G107"/>
    <mergeCell ref="B49:G49"/>
    <mergeCell ref="B50:G50"/>
    <mergeCell ref="B51:G51"/>
    <mergeCell ref="B96:G96"/>
    <mergeCell ref="B95:G95"/>
    <mergeCell ref="B75:G75"/>
    <mergeCell ref="B57:H57"/>
    <mergeCell ref="B58:H58"/>
    <mergeCell ref="B77:G77"/>
    <mergeCell ref="B78:G78"/>
    <mergeCell ref="A100:I100"/>
    <mergeCell ref="B102:G102"/>
    <mergeCell ref="B103:G103"/>
    <mergeCell ref="B94:G94"/>
    <mergeCell ref="A80:G80"/>
    <mergeCell ref="A81:I81"/>
    <mergeCell ref="A82:G82"/>
    <mergeCell ref="B83:G83"/>
    <mergeCell ref="A84:G84"/>
    <mergeCell ref="A85:I85"/>
    <mergeCell ref="A87:H87"/>
    <mergeCell ref="B74:G74"/>
    <mergeCell ref="B79:G79"/>
    <mergeCell ref="B76:G76"/>
    <mergeCell ref="A86:I86"/>
    <mergeCell ref="A91:I91"/>
    <mergeCell ref="B93:G93"/>
    <mergeCell ref="A98:G98"/>
    <mergeCell ref="A99:I99"/>
    <mergeCell ref="B21:G21"/>
    <mergeCell ref="A28:H28"/>
    <mergeCell ref="A30:I30"/>
    <mergeCell ref="B22:G22"/>
    <mergeCell ref="B23:G23"/>
    <mergeCell ref="B27:G27"/>
    <mergeCell ref="B26:G26"/>
    <mergeCell ref="B24:G24"/>
    <mergeCell ref="B25:G25"/>
    <mergeCell ref="A31:G31"/>
    <mergeCell ref="B32:G32"/>
    <mergeCell ref="A34:G34"/>
    <mergeCell ref="A35:I35"/>
    <mergeCell ref="A36:G36"/>
    <mergeCell ref="B37:G37"/>
    <mergeCell ref="A45:G45"/>
    <mergeCell ref="A46:I46"/>
    <mergeCell ref="A47:G47"/>
    <mergeCell ref="B40:G40"/>
    <mergeCell ref="B43:G43"/>
    <mergeCell ref="B39:G39"/>
    <mergeCell ref="B33:G33"/>
    <mergeCell ref="B38:G38"/>
    <mergeCell ref="B41:G41"/>
    <mergeCell ref="B42:G42"/>
    <mergeCell ref="B44:G44"/>
    <mergeCell ref="A52:H52"/>
    <mergeCell ref="A53:I53"/>
    <mergeCell ref="A55:H55"/>
    <mergeCell ref="A123:I123"/>
    <mergeCell ref="B56:H56"/>
    <mergeCell ref="A59:H59"/>
    <mergeCell ref="A60:I60"/>
    <mergeCell ref="B62:G62"/>
    <mergeCell ref="A69:G69"/>
    <mergeCell ref="A70:I70"/>
    <mergeCell ref="A54:I54"/>
    <mergeCell ref="B101:G101"/>
    <mergeCell ref="A108:G108"/>
    <mergeCell ref="B109:I109"/>
    <mergeCell ref="A111:I111"/>
    <mergeCell ref="A112:H112"/>
    <mergeCell ref="B105:G105"/>
    <mergeCell ref="B113:H113"/>
    <mergeCell ref="A120:H120"/>
    <mergeCell ref="B118:H118"/>
    <mergeCell ref="B119:H119"/>
    <mergeCell ref="B114:H114"/>
    <mergeCell ref="B115:H115"/>
    <mergeCell ref="B116:H116"/>
    <mergeCell ref="B117:H117"/>
    <mergeCell ref="A121:H121"/>
    <mergeCell ref="B104:I104"/>
    <mergeCell ref="A124:B124"/>
    <mergeCell ref="C124:D124"/>
    <mergeCell ref="E124:F124"/>
    <mergeCell ref="A131:H131"/>
    <mergeCell ref="B133:G133"/>
    <mergeCell ref="A134:I134"/>
    <mergeCell ref="C128:D128"/>
    <mergeCell ref="A127:B127"/>
    <mergeCell ref="A128:B128"/>
    <mergeCell ref="E125:F125"/>
    <mergeCell ref="E126:F126"/>
    <mergeCell ref="A126:B126"/>
    <mergeCell ref="A125:B125"/>
    <mergeCell ref="C125:D125"/>
    <mergeCell ref="C126:D126"/>
  </mergeCells>
  <phoneticPr fontId="3" type="noConversion"/>
  <pageMargins left="0.66" right="0.19685039370078741" top="0.59055118110236227" bottom="0.39370078740157483" header="0.18" footer="0.15748031496062992"/>
  <pageSetup paperSize="9" scale="80" firstPageNumber="0"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A1:E65"/>
  <sheetViews>
    <sheetView showGridLines="0" topLeftCell="A35" zoomScaleNormal="100" workbookViewId="0">
      <selection activeCell="D59" sqref="D59:E59"/>
    </sheetView>
  </sheetViews>
  <sheetFormatPr defaultColWidth="9.1796875" defaultRowHeight="14.5" x14ac:dyDescent="0.35"/>
  <cols>
    <col min="1" max="1" width="5.81640625" style="2" bestFit="1" customWidth="1"/>
    <col min="2" max="2" width="71.26953125" style="2" bestFit="1" customWidth="1"/>
    <col min="3" max="3" width="17.54296875" style="2" customWidth="1"/>
    <col min="4" max="4" width="18" style="2" bestFit="1" customWidth="1"/>
    <col min="5" max="5" width="18.81640625" style="2" customWidth="1"/>
    <col min="6" max="6" width="12.1796875" style="2" customWidth="1"/>
    <col min="7" max="7" width="13.26953125" style="2" bestFit="1" customWidth="1"/>
    <col min="8" max="16384" width="9.1796875" style="2"/>
  </cols>
  <sheetData>
    <row r="1" spans="1:5" ht="15.5" x14ac:dyDescent="0.35">
      <c r="A1" s="54" t="s">
        <v>118</v>
      </c>
      <c r="B1" s="54" t="s">
        <v>189</v>
      </c>
      <c r="C1" s="54" t="s">
        <v>141</v>
      </c>
      <c r="D1" s="54" t="s">
        <v>142</v>
      </c>
      <c r="E1" s="54" t="s">
        <v>25</v>
      </c>
    </row>
    <row r="2" spans="1:5" ht="46.5" x14ac:dyDescent="0.35">
      <c r="A2" s="6">
        <v>1</v>
      </c>
      <c r="B2" s="14" t="s">
        <v>166</v>
      </c>
      <c r="C2" s="15">
        <v>4</v>
      </c>
      <c r="D2" s="16"/>
      <c r="E2" s="16"/>
    </row>
    <row r="3" spans="1:5" ht="46.5" x14ac:dyDescent="0.35">
      <c r="A3" s="6">
        <v>2</v>
      </c>
      <c r="B3" s="14" t="s">
        <v>167</v>
      </c>
      <c r="C3" s="15">
        <v>4</v>
      </c>
      <c r="D3" s="16"/>
      <c r="E3" s="16"/>
    </row>
    <row r="4" spans="1:5" ht="46.5" x14ac:dyDescent="0.35">
      <c r="A4" s="6">
        <v>3</v>
      </c>
      <c r="B4" s="7" t="s">
        <v>168</v>
      </c>
      <c r="C4" s="13">
        <v>6</v>
      </c>
      <c r="D4" s="16"/>
      <c r="E4" s="16"/>
    </row>
    <row r="5" spans="1:5" ht="15.5" x14ac:dyDescent="0.35">
      <c r="A5" s="6">
        <v>4</v>
      </c>
      <c r="B5" s="9" t="s">
        <v>169</v>
      </c>
      <c r="C5" s="13">
        <v>4</v>
      </c>
      <c r="D5" s="16"/>
      <c r="E5" s="16"/>
    </row>
    <row r="6" spans="1:5" ht="15.5" x14ac:dyDescent="0.35">
      <c r="A6" s="6">
        <v>5</v>
      </c>
      <c r="B6" s="9" t="s">
        <v>170</v>
      </c>
      <c r="C6" s="13">
        <v>2</v>
      </c>
      <c r="D6" s="16"/>
      <c r="E6" s="16"/>
    </row>
    <row r="7" spans="1:5" ht="15.5" x14ac:dyDescent="0.35">
      <c r="A7" s="6">
        <v>6</v>
      </c>
      <c r="B7" s="9" t="s">
        <v>171</v>
      </c>
      <c r="C7" s="13">
        <v>6</v>
      </c>
      <c r="D7" s="16"/>
      <c r="E7" s="16"/>
    </row>
    <row r="8" spans="1:5" ht="31" x14ac:dyDescent="0.35">
      <c r="A8" s="6">
        <v>7</v>
      </c>
      <c r="B8" s="9" t="s">
        <v>172</v>
      </c>
      <c r="C8" s="13">
        <v>2</v>
      </c>
      <c r="D8" s="16"/>
      <c r="E8" s="16"/>
    </row>
    <row r="9" spans="1:5" ht="17.25" customHeight="1" x14ac:dyDescent="0.35">
      <c r="A9" s="162" t="s">
        <v>143</v>
      </c>
      <c r="B9" s="162"/>
      <c r="C9" s="162"/>
      <c r="D9" s="162"/>
      <c r="E9" s="56">
        <f>SUM(E2:E8)</f>
        <v>0</v>
      </c>
    </row>
    <row r="10" spans="1:5" ht="18.5" x14ac:dyDescent="0.45">
      <c r="A10" s="161" t="s">
        <v>144</v>
      </c>
      <c r="B10" s="161"/>
      <c r="C10" s="161"/>
      <c r="D10" s="161"/>
      <c r="E10" s="55">
        <f>E9/12</f>
        <v>0</v>
      </c>
    </row>
    <row r="12" spans="1:5" ht="15.5" x14ac:dyDescent="0.35">
      <c r="A12" s="54" t="s">
        <v>118</v>
      </c>
      <c r="B12" s="54" t="s">
        <v>190</v>
      </c>
      <c r="C12" s="54" t="s">
        <v>141</v>
      </c>
      <c r="D12" s="54" t="s">
        <v>142</v>
      </c>
      <c r="E12" s="54" t="s">
        <v>25</v>
      </c>
    </row>
    <row r="13" spans="1:5" ht="62" x14ac:dyDescent="0.35">
      <c r="A13" s="6">
        <v>8</v>
      </c>
      <c r="B13" s="14" t="s">
        <v>173</v>
      </c>
      <c r="C13" s="15">
        <v>4</v>
      </c>
      <c r="D13" s="16"/>
      <c r="E13" s="16"/>
    </row>
    <row r="14" spans="1:5" ht="31" x14ac:dyDescent="0.35">
      <c r="A14" s="6">
        <v>9</v>
      </c>
      <c r="B14" s="14" t="s">
        <v>174</v>
      </c>
      <c r="C14" s="15">
        <v>4</v>
      </c>
      <c r="D14" s="16"/>
      <c r="E14" s="16"/>
    </row>
    <row r="15" spans="1:5" ht="31" x14ac:dyDescent="0.35">
      <c r="A15" s="6">
        <v>10</v>
      </c>
      <c r="B15" s="7" t="s">
        <v>175</v>
      </c>
      <c r="C15" s="13">
        <v>2</v>
      </c>
      <c r="D15" s="16"/>
      <c r="E15" s="16"/>
    </row>
    <row r="16" spans="1:5" ht="62" x14ac:dyDescent="0.35">
      <c r="A16" s="6">
        <v>11</v>
      </c>
      <c r="B16" s="9" t="s">
        <v>179</v>
      </c>
      <c r="C16" s="13">
        <v>2</v>
      </c>
      <c r="D16" s="16"/>
      <c r="E16" s="16"/>
    </row>
    <row r="17" spans="1:5" ht="15.5" x14ac:dyDescent="0.35">
      <c r="A17" s="6">
        <v>12</v>
      </c>
      <c r="B17" s="9" t="s">
        <v>176</v>
      </c>
      <c r="C17" s="13">
        <v>6</v>
      </c>
      <c r="D17" s="16"/>
      <c r="E17" s="16"/>
    </row>
    <row r="18" spans="1:5" ht="15.5" x14ac:dyDescent="0.35">
      <c r="A18" s="6">
        <v>13</v>
      </c>
      <c r="B18" s="9" t="s">
        <v>177</v>
      </c>
      <c r="C18" s="13">
        <v>2</v>
      </c>
      <c r="D18" s="16"/>
      <c r="E18" s="16"/>
    </row>
    <row r="19" spans="1:5" ht="62" x14ac:dyDescent="0.35">
      <c r="A19" s="6">
        <v>14</v>
      </c>
      <c r="B19" s="9" t="s">
        <v>178</v>
      </c>
      <c r="C19" s="13">
        <v>2</v>
      </c>
      <c r="D19" s="16"/>
      <c r="E19" s="16"/>
    </row>
    <row r="20" spans="1:5" x14ac:dyDescent="0.35">
      <c r="A20" s="162" t="s">
        <v>143</v>
      </c>
      <c r="B20" s="162"/>
      <c r="C20" s="162"/>
      <c r="D20" s="162"/>
      <c r="E20" s="56">
        <f>SUM(E13:E19)</f>
        <v>0</v>
      </c>
    </row>
    <row r="21" spans="1:5" ht="18.5" x14ac:dyDescent="0.45">
      <c r="A21" s="161" t="s">
        <v>144</v>
      </c>
      <c r="B21" s="161"/>
      <c r="C21" s="161"/>
      <c r="D21" s="161"/>
      <c r="E21" s="55">
        <f>E20/12</f>
        <v>0</v>
      </c>
    </row>
    <row r="22" spans="1:5" x14ac:dyDescent="0.35">
      <c r="A22" s="10"/>
      <c r="B22" s="10"/>
      <c r="C22" s="10"/>
      <c r="D22" s="10"/>
      <c r="E22" s="10"/>
    </row>
    <row r="23" spans="1:5" ht="15.5" x14ac:dyDescent="0.35">
      <c r="A23" s="54" t="s">
        <v>118</v>
      </c>
      <c r="B23" s="54" t="s">
        <v>191</v>
      </c>
      <c r="C23" s="54" t="s">
        <v>141</v>
      </c>
      <c r="D23" s="54" t="s">
        <v>142</v>
      </c>
      <c r="E23" s="54" t="s">
        <v>25</v>
      </c>
    </row>
    <row r="24" spans="1:5" ht="15.5" x14ac:dyDescent="0.35">
      <c r="A24" s="57">
        <v>15</v>
      </c>
      <c r="B24" s="9" t="s">
        <v>145</v>
      </c>
      <c r="C24" s="8">
        <v>1</v>
      </c>
      <c r="D24" s="12"/>
      <c r="E24" s="12"/>
    </row>
    <row r="25" spans="1:5" ht="15.5" x14ac:dyDescent="0.35">
      <c r="A25" s="57">
        <v>16</v>
      </c>
      <c r="B25" s="9" t="s">
        <v>146</v>
      </c>
      <c r="C25" s="8">
        <v>24</v>
      </c>
      <c r="D25" s="12"/>
      <c r="E25" s="12"/>
    </row>
    <row r="26" spans="1:5" ht="15.5" x14ac:dyDescent="0.35">
      <c r="A26" s="57">
        <v>17</v>
      </c>
      <c r="B26" s="9" t="s">
        <v>183</v>
      </c>
      <c r="C26" s="8">
        <v>1</v>
      </c>
      <c r="D26" s="12"/>
      <c r="E26" s="12"/>
    </row>
    <row r="27" spans="1:5" ht="15.5" x14ac:dyDescent="0.35">
      <c r="A27" s="57">
        <v>18</v>
      </c>
      <c r="B27" s="9" t="s">
        <v>184</v>
      </c>
      <c r="C27" s="8">
        <v>1</v>
      </c>
      <c r="D27" s="12"/>
      <c r="E27" s="12"/>
    </row>
    <row r="28" spans="1:5" ht="15.5" x14ac:dyDescent="0.35">
      <c r="A28" s="57">
        <v>19</v>
      </c>
      <c r="B28" s="9" t="s">
        <v>148</v>
      </c>
      <c r="C28" s="8">
        <v>1</v>
      </c>
      <c r="D28" s="12"/>
      <c r="E28" s="12"/>
    </row>
    <row r="29" spans="1:5" ht="15.5" x14ac:dyDescent="0.35">
      <c r="A29" s="57">
        <v>20</v>
      </c>
      <c r="B29" s="9" t="s">
        <v>182</v>
      </c>
      <c r="C29" s="8">
        <v>1</v>
      </c>
      <c r="D29" s="12"/>
      <c r="E29" s="12"/>
    </row>
    <row r="30" spans="1:5" ht="15.5" x14ac:dyDescent="0.35">
      <c r="A30" s="57">
        <v>21</v>
      </c>
      <c r="B30" s="9" t="s">
        <v>181</v>
      </c>
      <c r="C30" s="8">
        <v>1</v>
      </c>
      <c r="D30" s="12"/>
      <c r="E30" s="12"/>
    </row>
    <row r="31" spans="1:5" x14ac:dyDescent="0.35">
      <c r="A31" s="160" t="s">
        <v>143</v>
      </c>
      <c r="B31" s="160"/>
      <c r="C31" s="160"/>
      <c r="D31" s="160"/>
      <c r="E31" s="3">
        <f>SUM(E24:E30)</f>
        <v>0</v>
      </c>
    </row>
    <row r="32" spans="1:5" ht="18.5" x14ac:dyDescent="0.45">
      <c r="A32" s="161" t="s">
        <v>144</v>
      </c>
      <c r="B32" s="161"/>
      <c r="C32" s="161"/>
      <c r="D32" s="161"/>
      <c r="E32" s="55">
        <f>E31/12</f>
        <v>0</v>
      </c>
    </row>
    <row r="33" spans="1:5" x14ac:dyDescent="0.35">
      <c r="A33" s="10"/>
      <c r="B33" s="10"/>
      <c r="C33" s="10"/>
      <c r="D33" s="10"/>
      <c r="E33" s="10"/>
    </row>
    <row r="34" spans="1:5" ht="15.5" x14ac:dyDescent="0.35">
      <c r="A34" s="54" t="s">
        <v>118</v>
      </c>
      <c r="B34" s="54" t="s">
        <v>192</v>
      </c>
      <c r="C34" s="54" t="s">
        <v>141</v>
      </c>
      <c r="D34" s="54" t="s">
        <v>142</v>
      </c>
      <c r="E34" s="54" t="s">
        <v>25</v>
      </c>
    </row>
    <row r="35" spans="1:5" ht="15.5" x14ac:dyDescent="0.35">
      <c r="A35" s="57">
        <v>23</v>
      </c>
      <c r="B35" s="9" t="s">
        <v>145</v>
      </c>
      <c r="C35" s="8">
        <v>1</v>
      </c>
      <c r="D35" s="12"/>
      <c r="E35" s="12"/>
    </row>
    <row r="36" spans="1:5" ht="15.5" x14ac:dyDescent="0.35">
      <c r="A36" s="57">
        <v>24</v>
      </c>
      <c r="B36" s="9" t="s">
        <v>146</v>
      </c>
      <c r="C36" s="8">
        <v>15</v>
      </c>
      <c r="D36" s="12"/>
      <c r="E36" s="12"/>
    </row>
    <row r="37" spans="1:5" ht="15.5" x14ac:dyDescent="0.35">
      <c r="A37" s="57">
        <v>25</v>
      </c>
      <c r="B37" s="9" t="s">
        <v>183</v>
      </c>
      <c r="C37" s="8">
        <v>1</v>
      </c>
      <c r="D37" s="12"/>
      <c r="E37" s="12"/>
    </row>
    <row r="38" spans="1:5" ht="15.5" x14ac:dyDescent="0.35">
      <c r="A38" s="57">
        <v>26</v>
      </c>
      <c r="B38" s="9" t="s">
        <v>184</v>
      </c>
      <c r="C38" s="8">
        <v>1</v>
      </c>
      <c r="D38" s="12"/>
      <c r="E38" s="12"/>
    </row>
    <row r="39" spans="1:5" ht="15.5" x14ac:dyDescent="0.35">
      <c r="A39" s="57">
        <v>27</v>
      </c>
      <c r="B39" s="9" t="s">
        <v>147</v>
      </c>
      <c r="C39" s="8">
        <v>1</v>
      </c>
      <c r="D39" s="12"/>
      <c r="E39" s="12"/>
    </row>
    <row r="40" spans="1:5" ht="15.5" x14ac:dyDescent="0.35">
      <c r="A40" s="57">
        <v>28</v>
      </c>
      <c r="B40" s="9" t="s">
        <v>148</v>
      </c>
      <c r="C40" s="8">
        <v>1</v>
      </c>
      <c r="D40" s="12"/>
      <c r="E40" s="12"/>
    </row>
    <row r="41" spans="1:5" ht="15.5" x14ac:dyDescent="0.35">
      <c r="A41" s="57">
        <v>29</v>
      </c>
      <c r="B41" s="9" t="s">
        <v>180</v>
      </c>
      <c r="C41" s="8">
        <v>1</v>
      </c>
      <c r="D41" s="12"/>
      <c r="E41" s="12"/>
    </row>
    <row r="42" spans="1:5" ht="15.5" x14ac:dyDescent="0.35">
      <c r="A42" s="57">
        <v>30</v>
      </c>
      <c r="B42" s="9" t="s">
        <v>182</v>
      </c>
      <c r="C42" s="8">
        <v>1</v>
      </c>
      <c r="D42" s="12"/>
      <c r="E42" s="12"/>
    </row>
    <row r="43" spans="1:5" ht="17.25" customHeight="1" x14ac:dyDescent="0.35">
      <c r="A43" s="57">
        <v>31</v>
      </c>
      <c r="B43" s="9" t="s">
        <v>181</v>
      </c>
      <c r="C43" s="8">
        <v>1</v>
      </c>
      <c r="D43" s="12"/>
      <c r="E43" s="12"/>
    </row>
    <row r="44" spans="1:5" ht="17.25" customHeight="1" x14ac:dyDescent="0.35">
      <c r="A44" s="160" t="s">
        <v>143</v>
      </c>
      <c r="B44" s="160"/>
      <c r="C44" s="160"/>
      <c r="D44" s="160"/>
      <c r="E44" s="12">
        <f>SUM(E35:E43)</f>
        <v>0</v>
      </c>
    </row>
    <row r="45" spans="1:5" ht="17.25" customHeight="1" x14ac:dyDescent="0.45">
      <c r="A45" s="160" t="s">
        <v>144</v>
      </c>
      <c r="B45" s="160"/>
      <c r="C45" s="160"/>
      <c r="D45" s="160"/>
      <c r="E45" s="55">
        <f>E44/12</f>
        <v>0</v>
      </c>
    </row>
    <row r="47" spans="1:5" ht="15.5" x14ac:dyDescent="0.35">
      <c r="A47" s="54" t="s">
        <v>118</v>
      </c>
      <c r="B47" s="54" t="s">
        <v>149</v>
      </c>
      <c r="C47" s="54" t="s">
        <v>141</v>
      </c>
      <c r="D47" s="54" t="s">
        <v>142</v>
      </c>
      <c r="E47" s="54" t="s">
        <v>25</v>
      </c>
    </row>
    <row r="48" spans="1:5" ht="15.5" x14ac:dyDescent="0.35">
      <c r="A48" s="58">
        <v>34</v>
      </c>
      <c r="B48" s="5" t="s">
        <v>150</v>
      </c>
      <c r="C48" s="8">
        <v>1</v>
      </c>
      <c r="D48" s="3"/>
      <c r="E48" s="3"/>
    </row>
    <row r="49" spans="1:5" x14ac:dyDescent="0.35">
      <c r="A49" s="166" t="s">
        <v>193</v>
      </c>
      <c r="B49" s="167"/>
      <c r="C49" s="167"/>
      <c r="D49" s="168"/>
      <c r="E49" s="12">
        <f>E48/2</f>
        <v>0</v>
      </c>
    </row>
    <row r="50" spans="1:5" x14ac:dyDescent="0.35">
      <c r="A50" s="163" t="s">
        <v>151</v>
      </c>
      <c r="B50" s="164"/>
      <c r="C50" s="164"/>
      <c r="D50" s="165"/>
      <c r="E50" s="3">
        <f>E49/10</f>
        <v>0</v>
      </c>
    </row>
    <row r="51" spans="1:5" ht="18.5" x14ac:dyDescent="0.45">
      <c r="A51" s="163" t="s">
        <v>144</v>
      </c>
      <c r="B51" s="164"/>
      <c r="C51" s="164"/>
      <c r="D51" s="165"/>
      <c r="E51" s="55">
        <f>(E50/12)/2</f>
        <v>0</v>
      </c>
    </row>
    <row r="53" spans="1:5" ht="15.5" x14ac:dyDescent="0.35">
      <c r="A53" s="54" t="s">
        <v>118</v>
      </c>
      <c r="B53" s="54" t="s">
        <v>152</v>
      </c>
      <c r="C53" s="54" t="s">
        <v>141</v>
      </c>
      <c r="D53" s="54" t="s">
        <v>142</v>
      </c>
      <c r="E53" s="54" t="s">
        <v>25</v>
      </c>
    </row>
    <row r="54" spans="1:5" ht="15.5" x14ac:dyDescent="0.35">
      <c r="A54" s="57">
        <v>35</v>
      </c>
      <c r="B54" s="9" t="s">
        <v>162</v>
      </c>
      <c r="C54" s="8">
        <v>1</v>
      </c>
      <c r="D54" s="12"/>
      <c r="E54" s="12"/>
    </row>
    <row r="55" spans="1:5" x14ac:dyDescent="0.35">
      <c r="A55" s="163" t="s">
        <v>153</v>
      </c>
      <c r="B55" s="164"/>
      <c r="C55" s="164"/>
      <c r="D55" s="165"/>
      <c r="E55" s="12">
        <f>(E54/100)*20</f>
        <v>0</v>
      </c>
    </row>
    <row r="56" spans="1:5" ht="18.5" x14ac:dyDescent="0.45">
      <c r="A56" s="163" t="s">
        <v>144</v>
      </c>
      <c r="B56" s="164"/>
      <c r="C56" s="164"/>
      <c r="D56" s="165"/>
      <c r="E56" s="55">
        <f>E55/12</f>
        <v>0</v>
      </c>
    </row>
    <row r="58" spans="1:5" ht="15.5" x14ac:dyDescent="0.35">
      <c r="A58" s="54" t="s">
        <v>118</v>
      </c>
      <c r="B58" s="54" t="s">
        <v>154</v>
      </c>
      <c r="C58" s="54" t="s">
        <v>141</v>
      </c>
      <c r="D58" s="54" t="s">
        <v>142</v>
      </c>
      <c r="E58" s="54" t="s">
        <v>25</v>
      </c>
    </row>
    <row r="59" spans="1:5" ht="20.25" customHeight="1" x14ac:dyDescent="0.35">
      <c r="A59" s="57">
        <v>36</v>
      </c>
      <c r="B59" s="11" t="s">
        <v>163</v>
      </c>
      <c r="C59" s="13">
        <v>1</v>
      </c>
      <c r="D59" s="12"/>
      <c r="E59" s="12"/>
    </row>
    <row r="60" spans="1:5" x14ac:dyDescent="0.35">
      <c r="A60" s="166" t="s">
        <v>155</v>
      </c>
      <c r="B60" s="167"/>
      <c r="C60" s="167"/>
      <c r="D60" s="168"/>
      <c r="E60" s="12">
        <f>E59/2</f>
        <v>0</v>
      </c>
    </row>
    <row r="61" spans="1:5" x14ac:dyDescent="0.35">
      <c r="A61" s="163" t="s">
        <v>156</v>
      </c>
      <c r="B61" s="164"/>
      <c r="C61" s="164"/>
      <c r="D61" s="165"/>
      <c r="E61" s="12">
        <f>(E60/100)*50</f>
        <v>0</v>
      </c>
    </row>
    <row r="62" spans="1:5" ht="18.5" x14ac:dyDescent="0.45">
      <c r="A62" s="163" t="s">
        <v>144</v>
      </c>
      <c r="B62" s="164"/>
      <c r="C62" s="164"/>
      <c r="D62" s="165"/>
      <c r="E62" s="55">
        <f>E61/12</f>
        <v>0</v>
      </c>
    </row>
    <row r="63" spans="1:5" x14ac:dyDescent="0.35">
      <c r="A63" s="10"/>
      <c r="B63" s="10"/>
      <c r="C63" s="10"/>
      <c r="D63" s="10"/>
      <c r="E63" s="10"/>
    </row>
    <row r="64" spans="1:5" ht="18.5" x14ac:dyDescent="0.45">
      <c r="A64" s="161" t="s">
        <v>164</v>
      </c>
      <c r="B64" s="161"/>
      <c r="C64" s="161"/>
      <c r="D64" s="161"/>
      <c r="E64" s="55">
        <f>E10+E32+E51+E56+E62</f>
        <v>0</v>
      </c>
    </row>
    <row r="65" spans="1:5" ht="18.5" x14ac:dyDescent="0.45">
      <c r="A65" s="161" t="s">
        <v>165</v>
      </c>
      <c r="B65" s="161"/>
      <c r="C65" s="161"/>
      <c r="D65" s="161"/>
      <c r="E65" s="55">
        <f>E21+E45+E51+E56+E62</f>
        <v>0</v>
      </c>
    </row>
  </sheetData>
  <mergeCells count="18">
    <mergeCell ref="A49:D49"/>
    <mergeCell ref="A44:D44"/>
    <mergeCell ref="A45:D45"/>
    <mergeCell ref="A65:D65"/>
    <mergeCell ref="A9:D9"/>
    <mergeCell ref="A10:D10"/>
    <mergeCell ref="A64:D64"/>
    <mergeCell ref="A55:D55"/>
    <mergeCell ref="A56:D56"/>
    <mergeCell ref="A60:D60"/>
    <mergeCell ref="A61:D61"/>
    <mergeCell ref="A62:D62"/>
    <mergeCell ref="A31:D31"/>
    <mergeCell ref="A32:D32"/>
    <mergeCell ref="A50:D50"/>
    <mergeCell ref="A51:D51"/>
    <mergeCell ref="A20:D20"/>
    <mergeCell ref="A21:D21"/>
  </mergeCells>
  <pageMargins left="0.37" right="0.36" top="0.37" bottom="0.28000000000000003" header="0.31496062000000002" footer="0.2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Modelo de Proposta</vt:lpstr>
      <vt:lpstr>Resumo</vt:lpstr>
      <vt:lpstr>Vigilante Diurno</vt:lpstr>
      <vt:lpstr>Vigilante Noturno</vt:lpstr>
      <vt:lpstr>MATERIAIS, EQUIPAMENTOS UNIFORM</vt:lpstr>
      <vt:lpstr>'Vigilante Noturno'!Area_de_impressao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dc:creator>
  <cp:lastModifiedBy>Jaqueline Souto Mangabeira</cp:lastModifiedBy>
  <cp:lastPrinted>2018-06-20T11:09:52Z</cp:lastPrinted>
  <dcterms:created xsi:type="dcterms:W3CDTF">2010-12-08T17:56:29Z</dcterms:created>
  <dcterms:modified xsi:type="dcterms:W3CDTF">2023-05-16T18:33:17Z</dcterms:modified>
</cp:coreProperties>
</file>