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raphael.brandao\Downloads\"/>
    </mc:Choice>
  </mc:AlternateContent>
  <xr:revisionPtr revIDLastSave="0" documentId="8_{30471A14-613D-4F6A-9BE0-8793D040CC97}" xr6:coauthVersionLast="47" xr6:coauthVersionMax="47" xr10:uidLastSave="{00000000-0000-0000-0000-000000000000}"/>
  <bookViews>
    <workbookView xWindow="-15" yWindow="-16320" windowWidth="29040" windowHeight="15840" xr2:uid="{09B966DA-33BE-497B-9D4E-CC98FA330A8D}"/>
  </bookViews>
  <sheets>
    <sheet name="Produtos" sheetId="26" r:id="rId1"/>
  </sheets>
  <externalReferences>
    <externalReference r:id="rId2"/>
    <externalReference r:id="rId3"/>
  </externalReferences>
  <definedNames>
    <definedName name="_xlnm._FilterDatabase" localSheetId="0" hidden="1">Produtos!$A$5:$AP$101</definedName>
    <definedName name="des">[1]Produtos!$F$56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6" l="1"/>
  <c r="E7" i="26"/>
  <c r="I11" i="26"/>
  <c r="K11" i="26" s="1"/>
  <c r="I12" i="26"/>
  <c r="L12" i="26" s="1"/>
  <c r="I15" i="26"/>
  <c r="L15" i="26" s="1"/>
  <c r="I16" i="26"/>
  <c r="K16" i="26" s="1"/>
  <c r="I17" i="26"/>
  <c r="K17" i="26" s="1"/>
  <c r="E9" i="26"/>
  <c r="E8" i="26"/>
  <c r="L16" i="26" l="1"/>
  <c r="L11" i="26"/>
  <c r="K15" i="26"/>
  <c r="K12" i="26"/>
  <c r="L17" i="26"/>
  <c r="I100" i="26" l="1"/>
  <c r="I99" i="26"/>
  <c r="I97" i="26"/>
  <c r="I95" i="26"/>
  <c r="I49" i="26"/>
  <c r="I19" i="26"/>
  <c r="I9" i="26"/>
  <c r="I6" i="26"/>
  <c r="P100" i="26" l="1"/>
  <c r="X100" i="26"/>
  <c r="AF100" i="26"/>
  <c r="AN100" i="26"/>
  <c r="Q100" i="26"/>
  <c r="Y100" i="26"/>
  <c r="AG100" i="26"/>
  <c r="R100" i="26"/>
  <c r="Z100" i="26"/>
  <c r="AH100" i="26"/>
  <c r="K100" i="26"/>
  <c r="S100" i="26"/>
  <c r="AA100" i="26"/>
  <c r="AI100" i="26"/>
  <c r="L100" i="26"/>
  <c r="T100" i="26"/>
  <c r="AB100" i="26"/>
  <c r="AJ100" i="26"/>
  <c r="M100" i="26"/>
  <c r="U100" i="26"/>
  <c r="AC100" i="26"/>
  <c r="AK100" i="26"/>
  <c r="AL100" i="26"/>
  <c r="AM100" i="26"/>
  <c r="O100" i="26"/>
  <c r="N100" i="26"/>
  <c r="AE100" i="26"/>
  <c r="V100" i="26"/>
  <c r="W100" i="26"/>
  <c r="AD100" i="26"/>
  <c r="T12" i="26"/>
  <c r="AB12" i="26"/>
  <c r="AJ12" i="26"/>
  <c r="AH12" i="26"/>
  <c r="M12" i="26"/>
  <c r="U12" i="26"/>
  <c r="AC12" i="26"/>
  <c r="AK12" i="26"/>
  <c r="Z12" i="26"/>
  <c r="N12" i="26"/>
  <c r="V12" i="26"/>
  <c r="AD12" i="26"/>
  <c r="AL12" i="26"/>
  <c r="O12" i="26"/>
  <c r="W12" i="26"/>
  <c r="AE12" i="26"/>
  <c r="AM12" i="26"/>
  <c r="P12" i="26"/>
  <c r="X12" i="26"/>
  <c r="AF12" i="26"/>
  <c r="AN12" i="26"/>
  <c r="Q12" i="26"/>
  <c r="Y12" i="26"/>
  <c r="AG12" i="26"/>
  <c r="R12" i="26"/>
  <c r="S12" i="26"/>
  <c r="AA12" i="26"/>
  <c r="AI12" i="26"/>
  <c r="Q16" i="26"/>
  <c r="Y16" i="26"/>
  <c r="AG16" i="26"/>
  <c r="R16" i="26"/>
  <c r="Z16" i="26"/>
  <c r="AH16" i="26"/>
  <c r="S16" i="26"/>
  <c r="AA16" i="26"/>
  <c r="AI16" i="26"/>
  <c r="AL16" i="26"/>
  <c r="T16" i="26"/>
  <c r="AB16" i="26"/>
  <c r="AJ16" i="26"/>
  <c r="M16" i="26"/>
  <c r="U16" i="26"/>
  <c r="AC16" i="26"/>
  <c r="AK16" i="26"/>
  <c r="V16" i="26"/>
  <c r="O16" i="26"/>
  <c r="W16" i="26"/>
  <c r="AE16" i="26"/>
  <c r="AM16" i="26"/>
  <c r="P16" i="26"/>
  <c r="X16" i="26"/>
  <c r="AF16" i="26"/>
  <c r="AN16" i="26"/>
  <c r="N16" i="26"/>
  <c r="AD16" i="26"/>
  <c r="Q15" i="26"/>
  <c r="Y15" i="26"/>
  <c r="AG15" i="26"/>
  <c r="X15" i="26"/>
  <c r="R15" i="26"/>
  <c r="Z15" i="26"/>
  <c r="AH15" i="26"/>
  <c r="AF15" i="26"/>
  <c r="S15" i="26"/>
  <c r="AA15" i="26"/>
  <c r="AI15" i="26"/>
  <c r="T15" i="26"/>
  <c r="AB15" i="26"/>
  <c r="AJ15" i="26"/>
  <c r="P15" i="26"/>
  <c r="M15" i="26"/>
  <c r="U15" i="26"/>
  <c r="AC15" i="26"/>
  <c r="AK15" i="26"/>
  <c r="AN15" i="26"/>
  <c r="N15" i="26"/>
  <c r="V15" i="26"/>
  <c r="AD15" i="26"/>
  <c r="AL15" i="26"/>
  <c r="O15" i="26"/>
  <c r="W15" i="26"/>
  <c r="AE15" i="26"/>
  <c r="AM15" i="26"/>
  <c r="O11" i="26"/>
  <c r="W11" i="26"/>
  <c r="AE11" i="26"/>
  <c r="AM11" i="26"/>
  <c r="P11" i="26"/>
  <c r="X11" i="26"/>
  <c r="AF11" i="26"/>
  <c r="AN11" i="26"/>
  <c r="AJ11" i="26"/>
  <c r="Q11" i="26"/>
  <c r="Y11" i="26"/>
  <c r="AG11" i="26"/>
  <c r="T11" i="26"/>
  <c r="R11" i="26"/>
  <c r="Z11" i="26"/>
  <c r="AH11" i="26"/>
  <c r="AB11" i="26"/>
  <c r="S11" i="26"/>
  <c r="AA11" i="26"/>
  <c r="AI11" i="26"/>
  <c r="M11" i="26"/>
  <c r="U11" i="26"/>
  <c r="AC11" i="26"/>
  <c r="AK11" i="26"/>
  <c r="N11" i="26"/>
  <c r="V11" i="26"/>
  <c r="AD11" i="26"/>
  <c r="AL11" i="26"/>
  <c r="P9" i="26"/>
  <c r="X9" i="26"/>
  <c r="AF9" i="26"/>
  <c r="AN9" i="26"/>
  <c r="Q9" i="26"/>
  <c r="Y9" i="26"/>
  <c r="AG9" i="26"/>
  <c r="AK9" i="26"/>
  <c r="R9" i="26"/>
  <c r="Z9" i="26"/>
  <c r="AH9" i="26"/>
  <c r="AC9" i="26"/>
  <c r="K9" i="26"/>
  <c r="S9" i="26"/>
  <c r="AA9" i="26"/>
  <c r="AI9" i="26"/>
  <c r="U9" i="26"/>
  <c r="L9" i="26"/>
  <c r="T9" i="26"/>
  <c r="AB9" i="26"/>
  <c r="AJ9" i="26"/>
  <c r="M9" i="26"/>
  <c r="N9" i="26"/>
  <c r="V9" i="26"/>
  <c r="AD9" i="26"/>
  <c r="AL9" i="26"/>
  <c r="O9" i="26"/>
  <c r="W9" i="26"/>
  <c r="AE9" i="26"/>
  <c r="AM9" i="26"/>
  <c r="M17" i="26"/>
  <c r="U17" i="26"/>
  <c r="AC17" i="26"/>
  <c r="AK17" i="26"/>
  <c r="AL17" i="26"/>
  <c r="Z17" i="26"/>
  <c r="N17" i="26"/>
  <c r="V17" i="26"/>
  <c r="AD17" i="26"/>
  <c r="O17" i="26"/>
  <c r="W17" i="26"/>
  <c r="AE17" i="26"/>
  <c r="AM17" i="26"/>
  <c r="Q17" i="26"/>
  <c r="Y17" i="26"/>
  <c r="P17" i="26"/>
  <c r="X17" i="26"/>
  <c r="AF17" i="26"/>
  <c r="AN17" i="26"/>
  <c r="AG17" i="26"/>
  <c r="AH17" i="26"/>
  <c r="S17" i="26"/>
  <c r="AA17" i="26"/>
  <c r="AI17" i="26"/>
  <c r="T17" i="26"/>
  <c r="AB17" i="26"/>
  <c r="AJ17" i="26"/>
  <c r="R17" i="26"/>
  <c r="Q99" i="26"/>
  <c r="Y99" i="26"/>
  <c r="AG99" i="26"/>
  <c r="R99" i="26"/>
  <c r="Z99" i="26"/>
  <c r="AH99" i="26"/>
  <c r="K99" i="26"/>
  <c r="S99" i="26"/>
  <c r="AA99" i="26"/>
  <c r="AI99" i="26"/>
  <c r="L99" i="26"/>
  <c r="T99" i="26"/>
  <c r="AB99" i="26"/>
  <c r="AJ99" i="26"/>
  <c r="X99" i="26"/>
  <c r="AN99" i="26"/>
  <c r="M99" i="26"/>
  <c r="U99" i="26"/>
  <c r="AC99" i="26"/>
  <c r="AK99" i="26"/>
  <c r="N99" i="26"/>
  <c r="V99" i="26"/>
  <c r="AD99" i="26"/>
  <c r="AL99" i="26"/>
  <c r="O99" i="26"/>
  <c r="W99" i="26"/>
  <c r="AE99" i="26"/>
  <c r="AM99" i="26"/>
  <c r="P99" i="26"/>
  <c r="AF99" i="26"/>
  <c r="O97" i="26"/>
  <c r="W97" i="26"/>
  <c r="AE97" i="26"/>
  <c r="AM97" i="26"/>
  <c r="AA97" i="26"/>
  <c r="AJ97" i="26"/>
  <c r="AC97" i="26"/>
  <c r="N97" i="26"/>
  <c r="P97" i="26"/>
  <c r="X97" i="26"/>
  <c r="AF97" i="26"/>
  <c r="AN97" i="26"/>
  <c r="K97" i="26"/>
  <c r="T97" i="26"/>
  <c r="M97" i="26"/>
  <c r="AL97" i="26"/>
  <c r="Q97" i="26"/>
  <c r="Y97" i="26"/>
  <c r="AG97" i="26"/>
  <c r="AI97" i="26"/>
  <c r="AB97" i="26"/>
  <c r="AK97" i="26"/>
  <c r="V97" i="26"/>
  <c r="R97" i="26"/>
  <c r="Z97" i="26"/>
  <c r="AH97" i="26"/>
  <c r="S97" i="26"/>
  <c r="L97" i="26"/>
  <c r="U97" i="26"/>
  <c r="AD97" i="26"/>
  <c r="M95" i="26"/>
  <c r="U95" i="26"/>
  <c r="AC95" i="26"/>
  <c r="AK95" i="26"/>
  <c r="P95" i="26"/>
  <c r="AG95" i="26"/>
  <c r="Z95" i="26"/>
  <c r="AA95" i="26"/>
  <c r="AB95" i="26"/>
  <c r="N95" i="26"/>
  <c r="V95" i="26"/>
  <c r="AD95" i="26"/>
  <c r="AL95" i="26"/>
  <c r="AF95" i="26"/>
  <c r="Q95" i="26"/>
  <c r="R95" i="26"/>
  <c r="K95" i="26"/>
  <c r="T95" i="26"/>
  <c r="O95" i="26"/>
  <c r="W95" i="26"/>
  <c r="AE95" i="26"/>
  <c r="AM95" i="26"/>
  <c r="X95" i="26"/>
  <c r="AN95" i="26"/>
  <c r="Y95" i="26"/>
  <c r="AH95" i="26"/>
  <c r="AI95" i="26"/>
  <c r="L95" i="26"/>
  <c r="S95" i="26"/>
  <c r="AJ95" i="26"/>
  <c r="K49" i="26"/>
  <c r="S49" i="26"/>
  <c r="AA49" i="26"/>
  <c r="AI49" i="26"/>
  <c r="AF49" i="26"/>
  <c r="L49" i="26"/>
  <c r="T49" i="26"/>
  <c r="AB49" i="26"/>
  <c r="AJ49" i="26"/>
  <c r="M49" i="26"/>
  <c r="U49" i="26"/>
  <c r="AC49" i="26"/>
  <c r="AK49" i="26"/>
  <c r="W49" i="26"/>
  <c r="AM49" i="26"/>
  <c r="AN49" i="26"/>
  <c r="N49" i="26"/>
  <c r="V49" i="26"/>
  <c r="AD49" i="26"/>
  <c r="AL49" i="26"/>
  <c r="O49" i="26"/>
  <c r="AE49" i="26"/>
  <c r="X49" i="26"/>
  <c r="Q49" i="26"/>
  <c r="Y49" i="26"/>
  <c r="AG49" i="26"/>
  <c r="R49" i="26"/>
  <c r="Z49" i="26"/>
  <c r="AH49" i="26"/>
  <c r="P49" i="26"/>
  <c r="Q19" i="26"/>
  <c r="Y19" i="26"/>
  <c r="AG19" i="26"/>
  <c r="AA19" i="26"/>
  <c r="AJ19" i="26"/>
  <c r="R19" i="26"/>
  <c r="Z19" i="26"/>
  <c r="AH19" i="26"/>
  <c r="S19" i="26"/>
  <c r="T19" i="26"/>
  <c r="P19" i="26"/>
  <c r="AN19" i="26"/>
  <c r="K19" i="26"/>
  <c r="AI19" i="26"/>
  <c r="AB19" i="26"/>
  <c r="L19" i="26"/>
  <c r="AF19" i="26"/>
  <c r="M19" i="26"/>
  <c r="U19" i="26"/>
  <c r="AC19" i="26"/>
  <c r="AK19" i="26"/>
  <c r="N19" i="26"/>
  <c r="V19" i="26"/>
  <c r="AD19" i="26"/>
  <c r="AL19" i="26"/>
  <c r="AM19" i="26"/>
  <c r="X19" i="26"/>
  <c r="O19" i="26"/>
  <c r="W19" i="26"/>
  <c r="AE19" i="26"/>
  <c r="M6" i="26"/>
  <c r="U6" i="26"/>
  <c r="AC6" i="26"/>
  <c r="AK6" i="26"/>
  <c r="V6" i="26"/>
  <c r="AD6" i="26"/>
  <c r="AL6" i="26"/>
  <c r="O6" i="26"/>
  <c r="AE6" i="26"/>
  <c r="AM6" i="26"/>
  <c r="X6" i="26"/>
  <c r="AN6" i="26"/>
  <c r="AB6" i="26"/>
  <c r="N6" i="26"/>
  <c r="W6" i="26"/>
  <c r="P6" i="26"/>
  <c r="AF6" i="26"/>
  <c r="L6" i="26"/>
  <c r="Q6" i="26"/>
  <c r="Y6" i="26"/>
  <c r="AG6" i="26"/>
  <c r="R6" i="26"/>
  <c r="Z6" i="26"/>
  <c r="AH6" i="26"/>
  <c r="K6" i="26"/>
  <c r="S6" i="26"/>
  <c r="AA6" i="26"/>
  <c r="AI6" i="26"/>
  <c r="T6" i="26"/>
  <c r="AJ6" i="26"/>
  <c r="AC101" i="26" l="1"/>
  <c r="N101" i="26"/>
  <c r="Q101" i="26"/>
  <c r="AA101" i="26"/>
  <c r="AI101" i="26"/>
  <c r="W101" i="26"/>
  <c r="AK101" i="26"/>
  <c r="U101" i="26"/>
  <c r="AG101" i="26"/>
  <c r="AJ101" i="26"/>
  <c r="AF101" i="26"/>
  <c r="AB101" i="26"/>
  <c r="V101" i="26"/>
  <c r="M101" i="26"/>
  <c r="K101" i="26"/>
  <c r="Y101" i="26"/>
  <c r="AM101" i="26"/>
  <c r="AL101" i="26"/>
  <c r="Z101" i="26"/>
  <c r="AD101" i="26"/>
  <c r="P101" i="26"/>
  <c r="O101" i="26"/>
  <c r="AH101" i="26"/>
  <c r="X101" i="26"/>
  <c r="R101" i="26"/>
  <c r="S101" i="26"/>
  <c r="AN101" i="26"/>
  <c r="L101" i="26"/>
  <c r="T101" i="26"/>
  <c r="AE101" i="26"/>
</calcChain>
</file>

<file path=xl/sharedStrings.xml><?xml version="1.0" encoding="utf-8"?>
<sst xmlns="http://schemas.openxmlformats.org/spreadsheetml/2006/main" count="209" uniqueCount="188">
  <si>
    <t>Item</t>
  </si>
  <si>
    <t>Descrição</t>
  </si>
  <si>
    <t>Metas / Atividades</t>
  </si>
  <si>
    <t>%</t>
  </si>
  <si>
    <t>Atividade</t>
  </si>
  <si>
    <t>Revisão /aprovação</t>
  </si>
  <si>
    <t>Estudo Inicial</t>
  </si>
  <si>
    <t>Audiência pública</t>
  </si>
  <si>
    <t>Revisão Pós Audiência</t>
  </si>
  <si>
    <t>TCU</t>
  </si>
  <si>
    <t>Revisão TCU</t>
  </si>
  <si>
    <t>Edital</t>
  </si>
  <si>
    <t>Processo Licitatório</t>
  </si>
  <si>
    <t>Leilão</t>
  </si>
  <si>
    <t>Data Emissão OS</t>
  </si>
  <si>
    <t>Data Primeira Entrega</t>
  </si>
  <si>
    <t>Data Aprovação</t>
  </si>
  <si>
    <t>Início</t>
  </si>
  <si>
    <t>Duração</t>
  </si>
  <si>
    <t>FIM</t>
  </si>
  <si>
    <t>Total - Fase Básico</t>
  </si>
  <si>
    <t>Desembolso Mensal</t>
  </si>
  <si>
    <t xml:space="preserve">LEVANTAMENTO DE DADOS SECUNDÁRIOS </t>
  </si>
  <si>
    <t>ESTUDOS DE CENÁRIOS DE CONFIGURAÇÃO DE LOTE(S)</t>
  </si>
  <si>
    <t>MODELOS ECONÔMICO-FINANCEIROS (SIMULAÇÕES DIVERSAS DOS CENÁRIOS) DA ETAPA DE PRÉ- VIABILIDADE</t>
  </si>
  <si>
    <t>PLANO DE TRABALHO 5%</t>
  </si>
  <si>
    <t xml:space="preserve">LEVANTAMENTO DE DADOS PRIMÁRIOS E SECUNDÁRIOS </t>
  </si>
  <si>
    <t xml:space="preserve">DIAGNÓSTICO DA SITUAÇÃO ATUAL E CONSOLIDAÇÃO DE DADOS DO ANO BASE </t>
  </si>
  <si>
    <t>APRESENTAÇÃO DE MODELO DE CRESCIMENTO E TRÁFEGO ESTIMADO PARA CONCESSÃO</t>
  </si>
  <si>
    <t>AVALIAÇÃO DE CAPACIDADE VIÁRIA E PROPOSIÇÃO DE OBRAS DE AMPLIAÇÃO DE CAPACIDADE</t>
  </si>
  <si>
    <t>CALCULO DO NÚMERO N</t>
  </si>
  <si>
    <t>RELATÓRIO DE ESTUDO DE TRÁFEGO</t>
  </si>
  <si>
    <t>LEVANTAMENTO TOPOGRÁFICO</t>
  </si>
  <si>
    <t>DADOS BRUTOS DOS LEVANTAMENTOS DE CAMPO (NUVEM DE PONTOS E IMAGENS AÉREAS)</t>
  </si>
  <si>
    <t>DESENHOS E PRANCHAS EM DGW, COM FILTROS, PADRÕES E LAYERS APLICADOS, INCLUSIVE EXTRAÇÃO DE QUANTIDADES DE ELEMENTOS EXISTENTES</t>
  </si>
  <si>
    <t>MODELO DIGITAL DO TERRENO (MDT) PARA BIM, CONTENDO A SUPERFÍCIE DO TERRENO EXISTENTE E DELIMITAÇÃO DE BACIAS DE CONTRIBUIÇÃO DE DRENAGEM</t>
  </si>
  <si>
    <t>LEVANTAMENTO DOS ELEMENTOS QUE COMPÕEM O SISTEMA RODOVIÁRIO</t>
  </si>
  <si>
    <t>VIDEO REGISTRO: SISTEMA DE VISUALIZAÇÃO + FOTOS E FILME GEORREFERENCIADOS</t>
  </si>
  <si>
    <t>PLANILHAS DE CADASTRO, INCLUSIVE RESUMO DE QUANTIDADES DE ELEMENTOS EXISTENTES + KMZ E SHAPE</t>
  </si>
  <si>
    <t>RELATÓRIO FINAL</t>
  </si>
  <si>
    <t>AVALIAÇÃO DAS VELOCIDADES DAS VIAS EXISTENTES</t>
  </si>
  <si>
    <t>AVALIAÇÃO DADOS DE TOPOGRAFIA PERFIL EXISTENTE</t>
  </si>
  <si>
    <t>PLANILHA DE ANÁLISE DE VELOCIDADE DIRETRIZ E CORREÇÃO DE TRAÇADO</t>
  </si>
  <si>
    <t>GEOLOGIA E GEOTECNIA</t>
  </si>
  <si>
    <t>PLANO DE TRABALHO (VER TEMPO JENNY - QNT DE OAE)</t>
  </si>
  <si>
    <t>LEVANTAMENTO DE DADOS SECUNDÁRIOS DE SONDAGEM</t>
  </si>
  <si>
    <t xml:space="preserve">SONDAGENS DE CAMPO </t>
  </si>
  <si>
    <t>LEVANTAMENTO DO PAVIMENTO</t>
  </si>
  <si>
    <t>PLANO DE TRABALHO</t>
  </si>
  <si>
    <t xml:space="preserve">SONDAGENS DE PAVIMENTO </t>
  </si>
  <si>
    <t xml:space="preserve">LEVANTAMENTO FUNCIONAL </t>
  </si>
  <si>
    <t>ESTUDOS SOCIOAMBIENTAIS</t>
  </si>
  <si>
    <t>LEVANTAMENTO DE CADASTRO PASSIVOS AMBIENTAIS E SOCIAIS</t>
  </si>
  <si>
    <t>RELATÓRIO SOCIOAMBIENTAL</t>
  </si>
  <si>
    <t>DESAPROPRIAÇÃO</t>
  </si>
  <si>
    <t>LEVANTAMENTO E ANÁLISE DE DADOS SECUNDÁRIOS</t>
  </si>
  <si>
    <t>LEVANTAMENTO E ANÁLISE DE DADOS DE CAMPO</t>
  </si>
  <si>
    <t>Levantamento de Dados</t>
  </si>
  <si>
    <t>1.1.1</t>
  </si>
  <si>
    <t>1.1.2</t>
  </si>
  <si>
    <t>1.1.3</t>
  </si>
  <si>
    <t>2.1</t>
  </si>
  <si>
    <t>TRÁFEGO</t>
  </si>
  <si>
    <t>2.2</t>
  </si>
  <si>
    <t>2.1.1</t>
  </si>
  <si>
    <t>2.1.2</t>
  </si>
  <si>
    <t>2.1.3</t>
  </si>
  <si>
    <t>2.1.4</t>
  </si>
  <si>
    <t>2.1.5</t>
  </si>
  <si>
    <t>2.1.6</t>
  </si>
  <si>
    <t>2.1.7</t>
  </si>
  <si>
    <t>CADASTRO</t>
  </si>
  <si>
    <t>2.2.1</t>
  </si>
  <si>
    <t>2.2.2</t>
  </si>
  <si>
    <t>2.2.2.1</t>
  </si>
  <si>
    <t>2.2.2.2</t>
  </si>
  <si>
    <t>2.2.2.3</t>
  </si>
  <si>
    <t>2.2.3</t>
  </si>
  <si>
    <t>2.2.3.1</t>
  </si>
  <si>
    <t>2.2.3.2</t>
  </si>
  <si>
    <t>2.2.3.3</t>
  </si>
  <si>
    <t>2.2.4</t>
  </si>
  <si>
    <t>2.2.4.1</t>
  </si>
  <si>
    <t>2.2.4.2</t>
  </si>
  <si>
    <t>2.2.5</t>
  </si>
  <si>
    <t>2.2.5.1.1</t>
  </si>
  <si>
    <t>2.2.5.1.2</t>
  </si>
  <si>
    <t>2.2.5.1.3</t>
  </si>
  <si>
    <t>2.2.5.1.4</t>
  </si>
  <si>
    <t>2.2.6</t>
  </si>
  <si>
    <t>2.2.6.1</t>
  </si>
  <si>
    <t>2.2.6.2</t>
  </si>
  <si>
    <t>2.2.6.3</t>
  </si>
  <si>
    <t>2.2.6.4</t>
  </si>
  <si>
    <t>2.2.7</t>
  </si>
  <si>
    <t>2.2.7.1</t>
  </si>
  <si>
    <t>2.2.7.2</t>
  </si>
  <si>
    <t>2.2.7.3</t>
  </si>
  <si>
    <t>2.2.8</t>
  </si>
  <si>
    <t>2.2.8.1</t>
  </si>
  <si>
    <t>2.2.8.2</t>
  </si>
  <si>
    <t>2.2.8.3</t>
  </si>
  <si>
    <t>Implementação</t>
  </si>
  <si>
    <t>3.1</t>
  </si>
  <si>
    <t>3.1.1</t>
  </si>
  <si>
    <t>3.1.1.1</t>
  </si>
  <si>
    <t>3.1.1.2</t>
  </si>
  <si>
    <t>3.1.1.3</t>
  </si>
  <si>
    <t>3.1.2</t>
  </si>
  <si>
    <t>3.1.2.1</t>
  </si>
  <si>
    <t>3.1.2.2</t>
  </si>
  <si>
    <t>3.1.3</t>
  </si>
  <si>
    <t>3.1.3.1</t>
  </si>
  <si>
    <t>3.1.3.2</t>
  </si>
  <si>
    <t>3.1.4</t>
  </si>
  <si>
    <t>3.1.4.1</t>
  </si>
  <si>
    <t>3.1.4.2</t>
  </si>
  <si>
    <t>3.1.5</t>
  </si>
  <si>
    <t>3.1.5.1</t>
  </si>
  <si>
    <t>3.1.5.2</t>
  </si>
  <si>
    <t>3.1.6</t>
  </si>
  <si>
    <t>3.1.6.1</t>
  </si>
  <si>
    <t>3.1.6.2</t>
  </si>
  <si>
    <t>3.1.7</t>
  </si>
  <si>
    <t>3.7.1</t>
  </si>
  <si>
    <t>3.7.2</t>
  </si>
  <si>
    <t>3.2</t>
  </si>
  <si>
    <t>3.2.1</t>
  </si>
  <si>
    <t>3.2.2</t>
  </si>
  <si>
    <t>3.2.3</t>
  </si>
  <si>
    <t>3.2.4</t>
  </si>
  <si>
    <t>3.2.5</t>
  </si>
  <si>
    <t>3.3</t>
  </si>
  <si>
    <t>3.3.1</t>
  </si>
  <si>
    <t>3.3.2</t>
  </si>
  <si>
    <t>3.3.3</t>
  </si>
  <si>
    <t>3.3.4</t>
  </si>
  <si>
    <t>3.4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</si>
  <si>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</si>
  <si>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</si>
  <si>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</si>
  <si>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</si>
  <si>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</si>
  <si>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</si>
  <si>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</si>
  <si>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</si>
  <si>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</si>
  <si>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</si>
  <si>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FASES DE IMPLEMENTAÇÃO</t>
  </si>
  <si>
    <t>FASES DA CONCESSÃO</t>
  </si>
  <si>
    <t>PAVIMENTO</t>
  </si>
  <si>
    <t>MEMÓRIA DE CÁLCULO COM A CONSOLIDAÇÃO DOS DADOS</t>
  </si>
  <si>
    <t>HDM-4
PAVIMENTO EXISTENTE: 2 CENÁRIOS DE ESTRATÉGIAS DE MANUTENÇÃO
PAVIMENTO NOVO: 2 CENÁRIOS DE ESTRATÉGIAS DE MANUTENÇÃO (2 PARA RÍGIDO E 2 PARA FLEXÍVEL)</t>
  </si>
  <si>
    <t>SINALIZAÇÃO E DISPOSITIVOS DE SEGURANÇA</t>
  </si>
  <si>
    <t>SISTEMAS ELÉTRICOS E EDIFICAÇÕES</t>
  </si>
  <si>
    <t>OAE</t>
  </si>
  <si>
    <t>DRENAGEM E OBRAS DE ARTE CORRENTE</t>
  </si>
  <si>
    <t>FAIXA DE DOMÍNIO E CANTEIRO CENTRAL</t>
  </si>
  <si>
    <t>TERRAPLENOS E CCONTENÇÕES</t>
  </si>
  <si>
    <t>FRENTE DE OBRAS</t>
  </si>
  <si>
    <t>OBRAS DE AMPLIAÇÃO DE CAPACIDADE E MELHORIAS
QUANTITATIVOS, PLANILHAS</t>
  </si>
  <si>
    <t>MODELO EM FORMATO ABERTO NATIVO AUTOCAD CIVIL 3D 2021</t>
  </si>
  <si>
    <t>RELATÓRIO DE ESTUDO DE DIMENSIONAMENTO DE ALTERNATIVAS DE PAVIMENTO (RÍGIDO E FLEXÍVEL)</t>
  </si>
  <si>
    <t>ENTREGA DO MODELO EM FORMATO ABERTO NATIVO AUTODESK INFRAWORKS 2021</t>
  </si>
  <si>
    <t>RELATÓRIO FINAL DAS DISCIPLINAS DE PROJETO</t>
  </si>
  <si>
    <t>DESAPROPRIAÇÃO E DESOCUPAÇÃO</t>
  </si>
  <si>
    <t>FAIXA DE DOMÍNIO PROJETADA</t>
  </si>
  <si>
    <t>RELATÓRIO DO ESTUDO DE DESAPROPRIAÇÃO</t>
  </si>
  <si>
    <t>QUADRO RESUMO</t>
  </si>
  <si>
    <t>MODELO OPERACIONAL</t>
  </si>
  <si>
    <t>INDICADORES DE DESEMPENHO</t>
  </si>
  <si>
    <t>PARÂMETROS DE DIMENSIONAMENTO</t>
  </si>
  <si>
    <t>ESTRUTURAÇÃO DO MODELO</t>
  </si>
  <si>
    <t>MODELO ECONÔMICO FINANCEIRO</t>
  </si>
  <si>
    <t>PREMISSAS DO ESTUDO</t>
  </si>
  <si>
    <t>PLANILHA</t>
  </si>
  <si>
    <t>RESULTADOS</t>
  </si>
  <si>
    <t>ABA OBRAS</t>
  </si>
  <si>
    <t>MINUTAS DO PER</t>
  </si>
  <si>
    <t>APOIO FASE DE AUDIÊNCIA PÚBLICA</t>
  </si>
  <si>
    <t>APOIO FASE CONTROLE EXTERNO</t>
  </si>
  <si>
    <t>APOIO FASE EDITAL</t>
  </si>
  <si>
    <t>Valor Total (Exemplo)
(R$)</t>
  </si>
  <si>
    <t xml:space="preserve">Etapa I (60%) </t>
  </si>
  <si>
    <t>Etapa II (40%)</t>
  </si>
  <si>
    <t>PRÉ VIABILIDADE</t>
  </si>
  <si>
    <t>Planejamento</t>
  </si>
  <si>
    <t>Anexo XII - Lista de Produtos e Datas de Entregas para Medição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</si>
</sst>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%;;&quot;&quot;"/>
    <numFmt numFmtId="165" formatCode="_-&quot;R$&quot;\ * #,##0_-;\-&quot;R$&quot;\ * #,##0_-;_-&quot;R$&quot;\ * &quot;-&quot;??_-;_-@_-"/>
    <numFmt numFmtId="166" formatCode="0.0%"/>
  </numFmts>
  <fonts count="40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ajor"/>
    </font>
    <font>
      <sz val="10"/>
      <color rgb="FF000000"/>
      <name val="Times New Roman"/>
      <family val="1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0" tint="-0.1499984740745262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D9D9D9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79998168889431442"/>
        <bgColor rgb="FFD9D9D9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6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6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30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11" borderId="9" applyNumberFormat="0" applyAlignment="0" applyProtection="0"/>
    <xf numFmtId="0" fontId="27" fillId="11" borderId="9" applyNumberFormat="0" applyAlignment="0" applyProtection="0"/>
    <xf numFmtId="0" fontId="28" fillId="24" borderId="10" applyNumberFormat="0" applyAlignment="0" applyProtection="0"/>
    <xf numFmtId="0" fontId="20" fillId="0" borderId="11" applyNumberFormat="0" applyFill="0" applyAlignment="0" applyProtection="0"/>
    <xf numFmtId="0" fontId="28" fillId="24" borderId="10" applyNumberFormat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29" fillId="11" borderId="9" applyNumberFormat="0" applyAlignment="0" applyProtection="0"/>
    <xf numFmtId="0" fontId="34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9" fillId="10" borderId="9" applyNumberFormat="0" applyAlignment="0" applyProtection="0"/>
    <xf numFmtId="0" fontId="20" fillId="0" borderId="11" applyNumberFormat="0" applyFill="0" applyAlignment="0" applyProtection="0"/>
    <xf numFmtId="0" fontId="31" fillId="25" borderId="0" applyNumberFormat="0" applyBorder="0" applyAlignment="0" applyProtection="0"/>
    <xf numFmtId="0" fontId="18" fillId="0" borderId="0"/>
    <xf numFmtId="0" fontId="18" fillId="26" borderId="15" applyNumberFormat="0" applyFont="0" applyAlignment="0" applyProtection="0"/>
    <xf numFmtId="0" fontId="19" fillId="26" borderId="15" applyNumberFormat="0" applyFont="0" applyAlignment="0" applyProtection="0"/>
    <xf numFmtId="0" fontId="32" fillId="11" borderId="16" applyNumberFormat="0" applyAlignment="0" applyProtection="0"/>
    <xf numFmtId="0" fontId="32" fillId="11" borderId="16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3" fillId="0" borderId="0" applyNumberForma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8" fillId="0" borderId="0"/>
  </cellStyleXfs>
  <cellXfs count="98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166" fontId="3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66" fontId="14" fillId="0" borderId="0" xfId="0" applyNumberFormat="1" applyFont="1" applyAlignment="1">
      <alignment horizontal="center" vertical="center"/>
    </xf>
    <xf numFmtId="0" fontId="12" fillId="28" borderId="1" xfId="0" applyFont="1" applyFill="1" applyBorder="1" applyAlignment="1">
      <alignment horizontal="center" vertical="center" wrapText="1"/>
    </xf>
    <xf numFmtId="0" fontId="17" fillId="30" borderId="1" xfId="19" applyFont="1" applyFill="1" applyBorder="1" applyAlignment="1">
      <alignment horizontal="center" vertical="center" wrapText="1"/>
    </xf>
    <xf numFmtId="4" fontId="14" fillId="27" borderId="1" xfId="16" applyNumberFormat="1" applyFont="1" applyFill="1" applyBorder="1" applyAlignment="1">
      <alignment horizontal="center" vertical="center" wrapText="1"/>
    </xf>
    <xf numFmtId="1" fontId="12" fillId="27" borderId="1" xfId="0" applyNumberFormat="1" applyFont="1" applyFill="1" applyBorder="1" applyAlignment="1">
      <alignment horizontal="center" vertical="center"/>
    </xf>
    <xf numFmtId="166" fontId="38" fillId="0" borderId="19" xfId="11" applyNumberFormat="1" applyFont="1" applyBorder="1" applyAlignment="1">
      <alignment horizontal="center" vertical="center"/>
    </xf>
    <xf numFmtId="0" fontId="11" fillId="3" borderId="18" xfId="0" applyFont="1" applyFill="1" applyBorder="1" applyAlignment="1">
      <alignment horizontal="center"/>
    </xf>
    <xf numFmtId="0" fontId="38" fillId="27" borderId="19" xfId="0" applyFont="1" applyFill="1" applyBorder="1" applyAlignment="1">
      <alignment horizontal="center" vertical="center"/>
    </xf>
    <xf numFmtId="164" fontId="15" fillId="3" borderId="18" xfId="12" applyNumberFormat="1" applyFont="1" applyFill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left" vertical="center" indent="1"/>
    </xf>
    <xf numFmtId="44" fontId="38" fillId="0" borderId="18" xfId="103" applyFont="1" applyBorder="1" applyAlignment="1"/>
    <xf numFmtId="166" fontId="38" fillId="0" borderId="21" xfId="11" applyNumberFormat="1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27" borderId="21" xfId="0" applyFont="1" applyFill="1" applyBorder="1" applyAlignment="1">
      <alignment horizontal="center" vertical="center"/>
    </xf>
    <xf numFmtId="164" fontId="15" fillId="3" borderId="20" xfId="12" applyNumberFormat="1" applyFont="1" applyFill="1" applyBorder="1" applyAlignment="1">
      <alignment horizontal="center" vertical="center" wrapText="1"/>
    </xf>
    <xf numFmtId="166" fontId="38" fillId="0" borderId="25" xfId="11" applyNumberFormat="1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27" borderId="25" xfId="0" applyFont="1" applyFill="1" applyBorder="1" applyAlignment="1">
      <alignment horizontal="center" vertical="center"/>
    </xf>
    <xf numFmtId="166" fontId="38" fillId="0" borderId="23" xfId="1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27" borderId="23" xfId="0" applyFont="1" applyFill="1" applyBorder="1" applyAlignment="1">
      <alignment horizontal="center" vertical="center"/>
    </xf>
    <xf numFmtId="164" fontId="15" fillId="3" borderId="22" xfId="12" applyNumberFormat="1" applyFont="1" applyFill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164" fontId="15" fillId="3" borderId="24" xfId="12" applyNumberFormat="1" applyFont="1" applyFill="1" applyBorder="1" applyAlignment="1">
      <alignment horizontal="center" vertical="center" wrapText="1"/>
    </xf>
    <xf numFmtId="164" fontId="15" fillId="3" borderId="26" xfId="12" applyNumberFormat="1" applyFont="1" applyFill="1" applyBorder="1" applyAlignment="1">
      <alignment horizontal="center" vertical="center" wrapText="1"/>
    </xf>
    <xf numFmtId="166" fontId="38" fillId="0" borderId="20" xfId="11" applyNumberFormat="1" applyFont="1" applyBorder="1" applyAlignment="1">
      <alignment horizontal="center" vertical="center"/>
    </xf>
    <xf numFmtId="0" fontId="17" fillId="2" borderId="3" xfId="16" applyFont="1" applyFill="1" applyBorder="1" applyAlignment="1">
      <alignment horizontal="center" vertical="center" wrapText="1"/>
    </xf>
    <xf numFmtId="165" fontId="17" fillId="2" borderId="1" xfId="103" applyNumberFormat="1" applyFont="1" applyFill="1" applyBorder="1" applyAlignment="1">
      <alignment horizontal="center" vertical="center" textRotation="90"/>
    </xf>
    <xf numFmtId="44" fontId="17" fillId="4" borderId="18" xfId="103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center"/>
    </xf>
    <xf numFmtId="0" fontId="39" fillId="0" borderId="0" xfId="0" applyFont="1" applyAlignment="1">
      <alignment vertical="center"/>
    </xf>
    <xf numFmtId="0" fontId="9" fillId="2" borderId="1" xfId="0" applyFont="1" applyFill="1" applyBorder="1"/>
    <xf numFmtId="44" fontId="10" fillId="2" borderId="1" xfId="0" applyNumberFormat="1" applyFont="1" applyFill="1" applyBorder="1" applyAlignment="1">
      <alignment horizontal="center" vertical="center"/>
    </xf>
    <xf numFmtId="14" fontId="9" fillId="3" borderId="18" xfId="0" applyNumberFormat="1" applyFont="1" applyFill="1" applyBorder="1" applyAlignment="1">
      <alignment horizontal="left" vertical="center" indent="1"/>
    </xf>
    <xf numFmtId="44" fontId="38" fillId="0" borderId="18" xfId="103" applyFont="1" applyFill="1" applyBorder="1" applyAlignment="1"/>
    <xf numFmtId="166" fontId="38" fillId="0" borderId="8" xfId="11" applyNumberFormat="1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38" fillId="27" borderId="8" xfId="0" applyFont="1" applyFill="1" applyBorder="1" applyAlignment="1">
      <alignment horizontal="center" vertical="center"/>
    </xf>
    <xf numFmtId="164" fontId="15" fillId="3" borderId="5" xfId="12" applyNumberFormat="1" applyFont="1" applyFill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17" fillId="33" borderId="22" xfId="19" applyFont="1" applyFill="1" applyBorder="1" applyAlignment="1">
      <alignment horizontal="left" vertical="center" wrapText="1"/>
    </xf>
    <xf numFmtId="0" fontId="38" fillId="3" borderId="1" xfId="19" applyFont="1" applyFill="1" applyBorder="1" applyAlignment="1">
      <alignment horizontal="left" vertical="center" wrapText="1"/>
    </xf>
    <xf numFmtId="0" fontId="38" fillId="3" borderId="1" xfId="19" applyFont="1" applyFill="1" applyBorder="1" applyAlignment="1">
      <alignment vertical="center" wrapText="1"/>
    </xf>
    <xf numFmtId="0" fontId="17" fillId="2" borderId="1" xfId="19" applyFont="1" applyFill="1" applyBorder="1" applyAlignment="1">
      <alignment horizontal="left" vertical="center" wrapText="1"/>
    </xf>
    <xf numFmtId="0" fontId="17" fillId="33" borderId="1" xfId="19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17" fillId="33" borderId="22" xfId="19" applyFont="1" applyFill="1" applyBorder="1" applyAlignment="1">
      <alignment horizontal="center" vertical="center" wrapText="1"/>
    </xf>
    <xf numFmtId="0" fontId="17" fillId="2" borderId="1" xfId="19" applyFont="1" applyFill="1" applyBorder="1" applyAlignment="1">
      <alignment horizontal="center" vertical="center" wrapText="1"/>
    </xf>
    <xf numFmtId="0" fontId="17" fillId="33" borderId="1" xfId="19" applyFont="1" applyFill="1" applyBorder="1" applyAlignment="1">
      <alignment horizontal="center" vertical="center" wrapText="1"/>
    </xf>
    <xf numFmtId="0" fontId="38" fillId="3" borderId="1" xfId="19" applyFont="1" applyFill="1" applyBorder="1" applyAlignment="1">
      <alignment horizontal="center" vertical="center"/>
    </xf>
    <xf numFmtId="0" fontId="38" fillId="3" borderId="1" xfId="19" applyFont="1" applyFill="1" applyBorder="1" applyAlignment="1">
      <alignment horizontal="center" vertical="center" wrapText="1"/>
    </xf>
    <xf numFmtId="0" fontId="17" fillId="2" borderId="1" xfId="19" applyFont="1" applyFill="1" applyBorder="1" applyAlignment="1">
      <alignment horizontal="center" vertical="center"/>
    </xf>
    <xf numFmtId="0" fontId="17" fillId="33" borderId="1" xfId="19" applyFont="1" applyFill="1" applyBorder="1" applyAlignment="1">
      <alignment horizontal="center" vertical="center"/>
    </xf>
    <xf numFmtId="0" fontId="17" fillId="34" borderId="1" xfId="19" applyFont="1" applyFill="1" applyBorder="1" applyAlignment="1">
      <alignment horizontal="center" vertical="center"/>
    </xf>
    <xf numFmtId="0" fontId="17" fillId="35" borderId="1" xfId="19" applyFont="1" applyFill="1" applyBorder="1" applyAlignment="1">
      <alignment horizontal="center" vertical="center"/>
    </xf>
    <xf numFmtId="0" fontId="17" fillId="34" borderId="1" xfId="19" applyFont="1" applyFill="1" applyBorder="1" applyAlignment="1">
      <alignment horizontal="left" vertical="center" wrapText="1"/>
    </xf>
    <xf numFmtId="0" fontId="17" fillId="35" borderId="1" xfId="19" applyFont="1" applyFill="1" applyBorder="1" applyAlignment="1">
      <alignment horizontal="left" vertical="center" wrapText="1"/>
    </xf>
    <xf numFmtId="0" fontId="38" fillId="3" borderId="1" xfId="19" applyFont="1" applyFill="1" applyBorder="1" applyAlignment="1">
      <alignment horizontal="left" vertical="top" wrapText="1"/>
    </xf>
    <xf numFmtId="0" fontId="38" fillId="0" borderId="1" xfId="19" applyFont="1" applyBorder="1" applyAlignment="1">
      <alignment horizontal="left" vertical="center" wrapText="1"/>
    </xf>
    <xf numFmtId="0" fontId="38" fillId="0" borderId="1" xfId="19" applyFont="1" applyBorder="1" applyAlignment="1">
      <alignment horizontal="left" vertical="top" wrapText="1"/>
    </xf>
    <xf numFmtId="44" fontId="17" fillId="0" borderId="1" xfId="103" applyFont="1" applyBorder="1" applyAlignment="1">
      <alignment horizontal="left" vertical="center"/>
    </xf>
    <xf numFmtId="43" fontId="17" fillId="33" borderId="22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indent="1"/>
    </xf>
    <xf numFmtId="44" fontId="17" fillId="30" borderId="1" xfId="103" applyFont="1" applyFill="1" applyBorder="1" applyAlignment="1">
      <alignment horizontal="left" vertical="center"/>
    </xf>
    <xf numFmtId="44" fontId="17" fillId="27" borderId="1" xfId="103" applyFont="1" applyFill="1" applyBorder="1" applyAlignment="1">
      <alignment horizontal="left" vertical="center"/>
    </xf>
    <xf numFmtId="44" fontId="17" fillId="36" borderId="1" xfId="103" applyFont="1" applyFill="1" applyBorder="1" applyAlignment="1">
      <alignment horizontal="left" vertical="center"/>
    </xf>
    <xf numFmtId="44" fontId="17" fillId="37" borderId="1" xfId="103" applyFont="1" applyFill="1" applyBorder="1" applyAlignment="1">
      <alignment horizontal="left" vertical="center"/>
    </xf>
    <xf numFmtId="44" fontId="38" fillId="3" borderId="18" xfId="103" applyFont="1" applyFill="1" applyBorder="1" applyAlignment="1"/>
    <xf numFmtId="0" fontId="17" fillId="0" borderId="1" xfId="0" applyFont="1" applyBorder="1" applyAlignment="1">
      <alignment horizontal="center" vertical="center"/>
    </xf>
    <xf numFmtId="0" fontId="12" fillId="28" borderId="1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center" wrapText="1"/>
    </xf>
    <xf numFmtId="166" fontId="12" fillId="29" borderId="1" xfId="12" applyNumberFormat="1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3" fontId="12" fillId="2" borderId="1" xfId="0" applyNumberFormat="1" applyFont="1" applyFill="1" applyBorder="1" applyAlignment="1">
      <alignment horizontal="center" vertical="center"/>
    </xf>
    <xf numFmtId="0" fontId="17" fillId="2" borderId="2" xfId="16" applyFont="1" applyFill="1" applyBorder="1" applyAlignment="1">
      <alignment horizontal="center" vertical="center" wrapText="1"/>
    </xf>
    <xf numFmtId="0" fontId="17" fillId="2" borderId="4" xfId="16" applyFont="1" applyFill="1" applyBorder="1" applyAlignment="1">
      <alignment horizontal="center" vertical="center" wrapText="1"/>
    </xf>
    <xf numFmtId="0" fontId="17" fillId="2" borderId="3" xfId="16" applyFont="1" applyFill="1" applyBorder="1" applyAlignment="1">
      <alignment horizontal="center" vertical="center" wrapText="1"/>
    </xf>
    <xf numFmtId="17" fontId="12" fillId="32" borderId="1" xfId="0" applyNumberFormat="1" applyFont="1" applyFill="1" applyBorder="1" applyAlignment="1">
      <alignment horizontal="center" vertical="center" wrapText="1"/>
    </xf>
    <xf numFmtId="0" fontId="12" fillId="32" borderId="1" xfId="0" applyFont="1" applyFill="1" applyBorder="1" applyAlignment="1">
      <alignment horizontal="center" vertical="center" wrapText="1"/>
    </xf>
    <xf numFmtId="0" fontId="12" fillId="31" borderId="1" xfId="0" applyFont="1" applyFill="1" applyBorder="1" applyAlignment="1">
      <alignment horizontal="center" vertical="center" wrapText="1"/>
    </xf>
    <xf numFmtId="0" fontId="17" fillId="30" borderId="1" xfId="19" applyFont="1" applyFill="1" applyBorder="1" applyAlignment="1">
      <alignment horizontal="center" vertical="center" wrapText="1"/>
    </xf>
  </cellXfs>
  <cellStyles count="106">
    <cellStyle name="20% - Accent1" xfId="23" xr:uid="{3F20CE74-893B-467B-94AB-7E8FCA1913A6}"/>
    <cellStyle name="20% - Accent2" xfId="24" xr:uid="{6C7C531C-3B1D-448D-A848-E003D25D84AF}"/>
    <cellStyle name="20% - Accent3" xfId="25" xr:uid="{036D325A-3E4D-4F14-846F-A7DE2EAEB67F}"/>
    <cellStyle name="20% - Accent4" xfId="26" xr:uid="{DADE2000-482C-4282-9D85-11585AE872D1}"/>
    <cellStyle name="20% - Accent5" xfId="27" xr:uid="{0692ABD4-90A1-4996-A2DA-780B741777A9}"/>
    <cellStyle name="20% - Accent6" xfId="28" xr:uid="{95B88F32-F67E-4D95-9CE7-1D036BA9FBA1}"/>
    <cellStyle name="20% - Ênfase1 2" xfId="29" xr:uid="{CD0742EC-8124-44AE-9AE5-A15C0AB634EE}"/>
    <cellStyle name="20% - Ênfase2 2" xfId="30" xr:uid="{C046A351-75B7-4277-990D-55E4727D5372}"/>
    <cellStyle name="20% - Ênfase3 2" xfId="31" xr:uid="{FB43B4C3-F969-455A-89EC-A749A6F83AFB}"/>
    <cellStyle name="20% - Ênfase4 2" xfId="32" xr:uid="{8E909D64-0523-4C26-B083-6D8622A4B078}"/>
    <cellStyle name="20% - Ênfase5 2" xfId="33" xr:uid="{FCD88ED3-3AF9-43B7-983B-CA0CCE23828D}"/>
    <cellStyle name="20% - Ênfase6 2" xfId="34" xr:uid="{3DEE6AD0-8937-409D-B8DD-070A9A05E222}"/>
    <cellStyle name="40% - Accent1" xfId="35" xr:uid="{D5DC7A71-A862-4D47-942E-DE90BF1869D7}"/>
    <cellStyle name="40% - Accent2" xfId="36" xr:uid="{EFA42605-152D-498A-9B6E-D4AA4A395F09}"/>
    <cellStyle name="40% - Accent3" xfId="37" xr:uid="{3C1166FB-7C03-4434-BD18-04B06EAEE51D}"/>
    <cellStyle name="40% - Accent4" xfId="38" xr:uid="{87A78014-F5A4-4CEC-A738-67AC1A731675}"/>
    <cellStyle name="40% - Accent5" xfId="39" xr:uid="{2CEE27C7-C4E5-42C7-BAA8-69394BDBE727}"/>
    <cellStyle name="40% - Accent6" xfId="40" xr:uid="{CD3FE1AB-6713-4686-A940-54FD70B354EF}"/>
    <cellStyle name="40% - Ênfase1 2" xfId="41" xr:uid="{265B011C-2D3D-4286-B581-4507F1E4D0E3}"/>
    <cellStyle name="40% - Ênfase2 2" xfId="42" xr:uid="{5930DE2C-AD2C-4A93-BED0-F977A34D113E}"/>
    <cellStyle name="40% - Ênfase3 2" xfId="43" xr:uid="{6A6A444C-4E97-4E97-B0F9-AB5BB537EDF4}"/>
    <cellStyle name="40% - Ênfase4 2" xfId="44" xr:uid="{77DB88AC-59D5-46A0-8CE7-FA64B2891334}"/>
    <cellStyle name="40% - Ênfase5 2" xfId="45" xr:uid="{EE0E189D-8A89-45D4-AC23-12361534232C}"/>
    <cellStyle name="40% - Ênfase6 2" xfId="46" xr:uid="{CA5DF84B-FF6B-41E4-BBFA-A406DABCBDEB}"/>
    <cellStyle name="60% - Accent1" xfId="47" xr:uid="{E00B2FF7-69F9-4D16-845E-4272C42C9ABA}"/>
    <cellStyle name="60% - Accent2" xfId="48" xr:uid="{5F3B4B0C-39FA-4228-A3D6-B9759389D1AA}"/>
    <cellStyle name="60% - Accent3" xfId="49" xr:uid="{20C02595-D583-4D56-BB28-6768C87DD0EC}"/>
    <cellStyle name="60% - Accent4" xfId="50" xr:uid="{BCFC823A-625C-4A7C-AA7C-81FB86F5ED4A}"/>
    <cellStyle name="60% - Accent5" xfId="51" xr:uid="{EF31500D-AA72-4EB5-A19D-9426CA96C6BD}"/>
    <cellStyle name="60% - Accent6" xfId="52" xr:uid="{7327FB6F-487F-49F6-8315-12EDE85F0210}"/>
    <cellStyle name="60% - Ênfase1 2" xfId="53" xr:uid="{2EF39122-1325-4FF4-8895-178482004BDD}"/>
    <cellStyle name="60% - Ênfase2 2" xfId="54" xr:uid="{2D022299-2390-4017-B12D-4DFB46C6352B}"/>
    <cellStyle name="60% - Ênfase3 2" xfId="55" xr:uid="{4802E85C-093F-495D-A09A-E2C07CEFE719}"/>
    <cellStyle name="60% - Ênfase4 2" xfId="56" xr:uid="{AE5699EA-B2A3-4C71-BC76-736938628D79}"/>
    <cellStyle name="60% - Ênfase5 2" xfId="57" xr:uid="{D80D73CB-E20F-4889-8FA9-B52BB0F44B94}"/>
    <cellStyle name="60% - Ênfase6 2" xfId="58" xr:uid="{DE223ED5-939C-4CC6-A581-E54A4B827792}"/>
    <cellStyle name="Accent1" xfId="59" xr:uid="{94DEAE1B-CABE-4B5B-9FFB-A68B668CF2BB}"/>
    <cellStyle name="Accent2" xfId="60" xr:uid="{200C86A7-5CFF-44C8-866C-A01165C9BB23}"/>
    <cellStyle name="Accent3" xfId="61" xr:uid="{1B7BC200-2C2C-43BF-8166-F51C24C36FD4}"/>
    <cellStyle name="Accent4" xfId="62" xr:uid="{A61D0AD4-1478-4896-9F5A-352498F0DB02}"/>
    <cellStyle name="Accent5" xfId="63" xr:uid="{237780CE-C50A-4457-B8E0-5F8D0542F2A2}"/>
    <cellStyle name="Accent6" xfId="64" xr:uid="{644A6AEC-338E-4CCF-9D7A-51C2FEA27D36}"/>
    <cellStyle name="Bad" xfId="65" xr:uid="{899F8AF1-9A8F-43FA-BF61-55293E2158D3}"/>
    <cellStyle name="Bom 2" xfId="66" xr:uid="{3B146B0E-8F4C-4536-AF1A-37A232D8451E}"/>
    <cellStyle name="Calculation" xfId="67" xr:uid="{0E570146-591D-4D2F-BF65-626F5622D495}"/>
    <cellStyle name="Cálculo 2" xfId="68" xr:uid="{CCDFBC74-8FF8-4CD5-9E52-241EDABD6426}"/>
    <cellStyle name="Célula de Verificação 2" xfId="69" xr:uid="{229B23A4-A429-4C24-96E1-9284CF00E9CB}"/>
    <cellStyle name="Célula Vinculada 2" xfId="70" xr:uid="{13307B8B-CA81-4400-A59E-CC0249A9EB72}"/>
    <cellStyle name="Check Cell" xfId="71" xr:uid="{8BD4B557-A03D-4D5C-8D14-C542639239E7}"/>
    <cellStyle name="Ênfase1 2" xfId="72" xr:uid="{DCA2C84E-7CD7-4755-B4BC-F16E4CC63B81}"/>
    <cellStyle name="Ênfase2 2" xfId="73" xr:uid="{C61283D3-5A3B-42E3-85FC-2FE4812672A1}"/>
    <cellStyle name="Ênfase3 2" xfId="74" xr:uid="{A2920996-08B4-4349-8EFE-C0332847FFB8}"/>
    <cellStyle name="Ênfase4 2" xfId="75" xr:uid="{232123F4-D485-4896-9712-7DC2B155E784}"/>
    <cellStyle name="Ênfase5 2" xfId="76" xr:uid="{BF36322F-C624-4892-A318-422EBEC48B82}"/>
    <cellStyle name="Ênfase6 2" xfId="77" xr:uid="{A952D929-78F8-4C87-9ABC-A18602B87DEB}"/>
    <cellStyle name="Entrada 2" xfId="78" xr:uid="{873E4501-2464-4ACE-B9D4-11AA4E411F83}"/>
    <cellStyle name="Explanatory Text" xfId="79" xr:uid="{6D2F0847-389A-4E89-AAF8-FBBB924F72D3}"/>
    <cellStyle name="Good" xfId="80" xr:uid="{E67F3C08-95EF-4145-8F96-F24820AD2CFD}"/>
    <cellStyle name="Heading 1" xfId="81" xr:uid="{819D8A6C-650B-40BC-8D3C-1962E074A516}"/>
    <cellStyle name="Heading 2" xfId="82" xr:uid="{1DB48E49-BA8A-4F69-90DE-5E468185DF17}"/>
    <cellStyle name="Heading 3" xfId="83" xr:uid="{789A6F3E-D2F8-4411-9E39-4651AD90F833}"/>
    <cellStyle name="Heading 4" xfId="84" xr:uid="{7C5C590A-03B8-4ED6-AA4F-C584FAB4D78E}"/>
    <cellStyle name="Input" xfId="85" xr:uid="{1F8C66FB-3DE5-4FE7-9CEF-B96821564EC3}"/>
    <cellStyle name="Linked Cell" xfId="86" xr:uid="{E1EA52D4-3845-4BE2-B71F-B2326497D890}"/>
    <cellStyle name="Moeda" xfId="103" builtinId="4"/>
    <cellStyle name="Moeda 2" xfId="8" xr:uid="{00000000-0005-0000-0000-000001000000}"/>
    <cellStyle name="Moeda 3" xfId="10" xr:uid="{00000000-0005-0000-0000-000002000000}"/>
    <cellStyle name="Neutral" xfId="87" xr:uid="{ED43CDF6-70D2-465A-96ED-9E421318DEE5}"/>
    <cellStyle name="Normal" xfId="0" builtinId="0"/>
    <cellStyle name="Normal 10" xfId="22" xr:uid="{9330A72B-A466-4CC7-947E-3859415921B2}"/>
    <cellStyle name="Normal 11" xfId="104" xr:uid="{37B237BE-D7E5-43D5-8F92-D5D2291E1C54}"/>
    <cellStyle name="Normal 11 2" xfId="105" xr:uid="{F914E9BC-822D-4AFB-BAF8-4275CACE20D2}"/>
    <cellStyle name="Normal 2" xfId="1" xr:uid="{00000000-0005-0000-0000-000004000000}"/>
    <cellStyle name="Normal 2 2" xfId="88" xr:uid="{B401A385-8106-484D-93EF-C2D4DD01A0D1}"/>
    <cellStyle name="Normal 3" xfId="3" xr:uid="{00000000-0005-0000-0000-000005000000}"/>
    <cellStyle name="Normal 4" xfId="6" xr:uid="{00000000-0005-0000-0000-000006000000}"/>
    <cellStyle name="Normal 4 2" xfId="13" xr:uid="{00000000-0005-0000-0000-000007000000}"/>
    <cellStyle name="Normal 5" xfId="7" xr:uid="{00000000-0005-0000-0000-000008000000}"/>
    <cellStyle name="Normal 5 2" xfId="14" xr:uid="{00000000-0005-0000-0000-000009000000}"/>
    <cellStyle name="Normal 6" xfId="9" xr:uid="{00000000-0005-0000-0000-00000A000000}"/>
    <cellStyle name="Normal 7" xfId="16" xr:uid="{00000000-0005-0000-0000-00000B000000}"/>
    <cellStyle name="Normal 8" xfId="17" xr:uid="{00000000-0005-0000-0000-00000C000000}"/>
    <cellStyle name="Normal 9" xfId="19" xr:uid="{DF048A38-9A11-4D73-BC62-AC130D74078B}"/>
    <cellStyle name="Nota 2" xfId="89" xr:uid="{DE588335-8C6E-4C4E-A9AC-5ADCF432E4C1}"/>
    <cellStyle name="Note" xfId="90" xr:uid="{74BEF1A8-6FCC-4418-957D-D0DA471AE115}"/>
    <cellStyle name="Output" xfId="91" xr:uid="{97F0A1E0-B6B2-4F81-8C15-AA02ED69853E}"/>
    <cellStyle name="Porcentagem" xfId="11" builtinId="5"/>
    <cellStyle name="Porcentagem 2" xfId="12" xr:uid="{00000000-0005-0000-0000-00000E000000}"/>
    <cellStyle name="Porcentagem 3" xfId="21" xr:uid="{C69B54BD-EFDE-4D82-90F5-D0B816C5904E}"/>
    <cellStyle name="Saída 2" xfId="92" xr:uid="{6AAC2703-B0B4-4BB6-B5FA-A8221A2046DB}"/>
    <cellStyle name="Texto de Aviso 2" xfId="93" xr:uid="{2B53ECDA-1A1F-4390-8475-0D9329628217}"/>
    <cellStyle name="Texto Explicativo 2" xfId="94" xr:uid="{E349C3AB-43F2-4B5D-B465-8F6748636ECE}"/>
    <cellStyle name="Title" xfId="95" xr:uid="{9A405A3A-F9AA-4874-9E73-3CB561E07EE7}"/>
    <cellStyle name="Título 1 2" xfId="97" xr:uid="{3E143AF7-FA66-46D2-B7A2-61877DCD2AA3}"/>
    <cellStyle name="Título 2 2" xfId="98" xr:uid="{3123548B-EDFF-4258-9E78-F0CAD2234ABC}"/>
    <cellStyle name="Título 3 2" xfId="99" xr:uid="{7D5C71A0-3DE7-4928-91CE-7B862C3CC897}"/>
    <cellStyle name="Título 4 2" xfId="100" xr:uid="{5B561879-B495-42EC-A29C-67896B889270}"/>
    <cellStyle name="Título 5" xfId="96" xr:uid="{D9C54B02-69D1-40B8-89CE-1DDBB33497B2}"/>
    <cellStyle name="Total 2" xfId="101" xr:uid="{E3987FE2-8804-4A45-9780-10A85E1B6A87}"/>
    <cellStyle name="Vírgula 2" xfId="2" xr:uid="{00000000-0005-0000-0000-000010000000}"/>
    <cellStyle name="Vírgula 2 2" xfId="5" xr:uid="{00000000-0005-0000-0000-000011000000}"/>
    <cellStyle name="Vírgula 3" xfId="4" xr:uid="{00000000-0005-0000-0000-000012000000}"/>
    <cellStyle name="Vírgula 4" xfId="15" xr:uid="{00000000-0005-0000-0000-000013000000}"/>
    <cellStyle name="Vírgula 5" xfId="18" xr:uid="{00000000-0005-0000-0000-000014000000}"/>
    <cellStyle name="Vírgula 6" xfId="20" xr:uid="{0D681E91-9920-4475-A4F9-D3263F37031F}"/>
    <cellStyle name="Warning Text" xfId="102" xr:uid="{1FBA41C9-00AB-4512-8731-855FAE6CC602}"/>
  </cellStyles>
  <dxfs count="1">
    <dxf>
      <font>
        <color auto="1"/>
      </font>
      <fill>
        <patternFill>
          <bgColor theme="2" tint="-0.34998626667073579"/>
        </patternFill>
      </fill>
    </dxf>
  </dxfs>
  <tableStyles count="0" defaultTableStyle="TableStyleMedium2" defaultPivotStyle="PivotStyleLight16"/>
  <colors>
    <mruColors>
      <color rgb="FF007F1B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M\01_Propostas\00_2023\01-Publica\23012_INFRA_VALEC_RDC%2002-2023\03%20-%20Proposta%20de%20Pre&#231;o\4.%20ANEXO%20V%20DO%20EDITAL%20-%20Or&#231;amento%20Referencial_Leand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rcamento_Referencial_NOVA_CONTRATACAO_242_E_020_0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Referência"/>
      <sheetName val="Produtos"/>
      <sheetName val="Comunicação"/>
      <sheetName val="Parte A"/>
      <sheetName val="Parte B"/>
      <sheetName val="TPU"/>
      <sheetName val="BDI"/>
      <sheetName val="IPCA"/>
      <sheetName val="Passagens"/>
      <sheetName val="Estadia"/>
      <sheetName val="Dynatest"/>
      <sheetName val="COMAP"/>
      <sheetName val="Sonddenge"/>
      <sheetName val="Inspeção OAE"/>
      <sheetName val="Sondagen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MALHA"/>
      <sheetName val="PRODUTOS"/>
      <sheetName val="Parte A"/>
      <sheetName val="Parte B"/>
      <sheetName val="COTAÇÕES"/>
      <sheetName val="TPU"/>
      <sheetName val="BDI"/>
      <sheetName val="IPCA"/>
      <sheetName val="Passagens"/>
      <sheetName val="Estadia"/>
      <sheetName val="Dynatest"/>
      <sheetName val="COMAP"/>
      <sheetName val="Sonddenge"/>
      <sheetName val="Inspeção OAE"/>
      <sheetName val="Sondagens"/>
      <sheetName val="FRENTE DE OBRAS"/>
      <sheetName val="FASES"/>
      <sheetName val="SOCIAMB.  DESAPROP"/>
      <sheetName val="ORG PRODUTOS"/>
      <sheetName val="TRÁFEGO"/>
      <sheetName val="CADASTRO"/>
      <sheetName val="Planilha2"/>
    </sheetNames>
    <sheetDataSet>
      <sheetData sheetId="0"/>
      <sheetData sheetId="1"/>
      <sheetData sheetId="2"/>
      <sheetData sheetId="3"/>
      <sheetData sheetId="4">
        <row r="5">
          <cell r="G5">
            <v>62616.090026381702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1"/>
  <sheetViews>
    <sheetView showGridLines="0" tabSelected="1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S15" sqref="AS15"/>
    </sheetView>
  </sheetViews>
  <sheetFormatPr defaultColWidth="8.81640625" defaultRowHeight="12.5" x14ac:dyDescent="0.25"/>
  <cols>
    <col min="1" max="1" width="4.81640625" style="1" bestFit="1" customWidth="1"/>
    <col min="2" max="2" width="50.90625" style="1" customWidth="1"/>
    <col min="3" max="3" width="19.453125" style="1" customWidth="1"/>
    <col min="4" max="4" width="90.54296875" style="1" bestFit="1" customWidth="1"/>
    <col min="5" max="5" width="20.36328125" style="1" customWidth="1"/>
    <col min="6" max="6" width="10.54296875" style="42" hidden="1" customWidth="1"/>
    <col min="7" max="7" width="8.81640625" style="1" hidden="1" customWidth="1"/>
    <col min="8" max="8" width="9.54296875" style="1" hidden="1" customWidth="1"/>
    <col min="9" max="9" width="8.81640625" style="1" hidden="1" customWidth="1"/>
    <col min="10" max="10" width="12.453125" style="1" hidden="1" customWidth="1"/>
    <col min="11" max="17" width="4.1796875" style="1" hidden="1" customWidth="1"/>
    <col min="18" max="19" width="4.1796875" style="43" hidden="1" customWidth="1"/>
    <col min="20" max="36" width="4.1796875" style="1" hidden="1" customWidth="1"/>
    <col min="37" max="37" width="5" style="1" hidden="1" customWidth="1"/>
    <col min="38" max="38" width="4.1796875" style="1" hidden="1" customWidth="1"/>
    <col min="39" max="39" width="4.54296875" style="1" hidden="1" customWidth="1"/>
    <col min="40" max="40" width="4.1796875" style="1" hidden="1" customWidth="1"/>
    <col min="41" max="41" width="17.54296875" style="1" customWidth="1"/>
    <col min="42" max="42" width="17" style="1" customWidth="1"/>
    <col min="43" max="43" width="13" style="1" customWidth="1"/>
    <col min="44" max="45" width="15.7265625" style="1" customWidth="1"/>
    <col min="46" max="46" width="1.81640625" style="1" customWidth="1"/>
    <col min="47" max="51" width="13.81640625" style="1" hidden="1" customWidth="1"/>
    <col min="52" max="52" width="14.7265625" style="1" hidden="1" customWidth="1"/>
    <col min="53" max="53" width="13.81640625" style="1" hidden="1" customWidth="1"/>
    <col min="54" max="54" width="16.26953125" style="1" hidden="1" customWidth="1"/>
    <col min="55" max="55" width="13.81640625" style="1" hidden="1" customWidth="1"/>
    <col min="56" max="56" width="14.7265625" style="1" bestFit="1" customWidth="1"/>
    <col min="57" max="61" width="13.81640625" style="1" customWidth="1"/>
    <col min="62" max="16384" width="8.81640625" style="1"/>
  </cols>
  <sheetData>
    <row r="1" spans="1:61" ht="13" x14ac:dyDescent="0.3">
      <c r="F1" s="4"/>
      <c r="G1" s="5"/>
      <c r="H1" s="2"/>
      <c r="I1" s="2"/>
      <c r="J1" s="2"/>
      <c r="R1" s="1"/>
      <c r="S1" s="1"/>
    </row>
    <row r="2" spans="1:61" ht="13" x14ac:dyDescent="0.25">
      <c r="A2" s="6"/>
      <c r="B2" s="7" t="s">
        <v>187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61" ht="13" x14ac:dyDescent="0.25">
      <c r="A3" s="9"/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61" ht="26" x14ac:dyDescent="0.3">
      <c r="A4" s="83" t="s">
        <v>0</v>
      </c>
      <c r="B4" s="83" t="s">
        <v>1</v>
      </c>
      <c r="C4" s="86"/>
      <c r="D4" s="83" t="s">
        <v>2</v>
      </c>
      <c r="E4" s="83" t="s">
        <v>182</v>
      </c>
      <c r="F4" s="85" t="s">
        <v>3</v>
      </c>
      <c r="G4" s="83" t="s">
        <v>4</v>
      </c>
      <c r="H4" s="83"/>
      <c r="I4" s="83"/>
      <c r="J4" s="12" t="s">
        <v>5</v>
      </c>
      <c r="K4" s="83" t="s">
        <v>6</v>
      </c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4" t="s">
        <v>7</v>
      </c>
      <c r="X4" s="84"/>
      <c r="Y4" s="84"/>
      <c r="Z4" s="84" t="s">
        <v>8</v>
      </c>
      <c r="AA4" s="84"/>
      <c r="AB4" s="84"/>
      <c r="AC4" s="84"/>
      <c r="AD4" s="84"/>
      <c r="AE4" s="84" t="s">
        <v>9</v>
      </c>
      <c r="AF4" s="84"/>
      <c r="AG4" s="84"/>
      <c r="AH4" s="84" t="s">
        <v>10</v>
      </c>
      <c r="AI4" s="84"/>
      <c r="AJ4" s="84"/>
      <c r="AK4" s="13" t="s">
        <v>11</v>
      </c>
      <c r="AL4" s="97" t="s">
        <v>12</v>
      </c>
      <c r="AM4" s="97"/>
      <c r="AN4" s="13" t="s">
        <v>13</v>
      </c>
      <c r="AO4" s="96" t="s">
        <v>14</v>
      </c>
      <c r="AP4" s="96" t="s">
        <v>15</v>
      </c>
      <c r="AQ4" s="96" t="s">
        <v>16</v>
      </c>
      <c r="AR4" s="96" t="s">
        <v>183</v>
      </c>
      <c r="AS4" s="96" t="s">
        <v>184</v>
      </c>
      <c r="AU4" s="94">
        <v>45200</v>
      </c>
      <c r="AV4" s="94">
        <v>45231</v>
      </c>
      <c r="AW4" s="94">
        <v>45261</v>
      </c>
      <c r="AX4" s="94">
        <v>45292</v>
      </c>
      <c r="AY4" s="94">
        <v>45323</v>
      </c>
      <c r="AZ4" s="94">
        <v>45352</v>
      </c>
      <c r="BA4" s="94">
        <v>45383</v>
      </c>
      <c r="BB4" s="94">
        <v>45413</v>
      </c>
      <c r="BC4" s="94">
        <v>45444</v>
      </c>
      <c r="BD4" s="94">
        <v>45474</v>
      </c>
      <c r="BE4" s="94">
        <v>45505</v>
      </c>
      <c r="BF4" s="94">
        <v>45536</v>
      </c>
      <c r="BG4" s="94">
        <v>45566</v>
      </c>
      <c r="BH4" s="94">
        <v>45597</v>
      </c>
      <c r="BI4" s="94">
        <v>45627</v>
      </c>
    </row>
    <row r="5" spans="1:61" ht="13" x14ac:dyDescent="0.25">
      <c r="A5" s="83"/>
      <c r="B5" s="83"/>
      <c r="C5" s="87"/>
      <c r="D5" s="83"/>
      <c r="E5" s="83"/>
      <c r="F5" s="85"/>
      <c r="G5" s="14" t="s">
        <v>17</v>
      </c>
      <c r="H5" s="14" t="s">
        <v>18</v>
      </c>
      <c r="I5" s="14" t="s">
        <v>19</v>
      </c>
      <c r="J5" s="14" t="s">
        <v>18</v>
      </c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5">
        <v>7</v>
      </c>
      <c r="R5" s="15">
        <v>8</v>
      </c>
      <c r="S5" s="15">
        <v>9</v>
      </c>
      <c r="T5" s="15">
        <v>10</v>
      </c>
      <c r="U5" s="15">
        <v>11</v>
      </c>
      <c r="V5" s="15">
        <v>12</v>
      </c>
      <c r="W5" s="15">
        <v>13</v>
      </c>
      <c r="X5" s="15">
        <v>14</v>
      </c>
      <c r="Y5" s="15">
        <v>15</v>
      </c>
      <c r="Z5" s="15">
        <v>16</v>
      </c>
      <c r="AA5" s="15">
        <v>17</v>
      </c>
      <c r="AB5" s="15">
        <v>18</v>
      </c>
      <c r="AC5" s="15">
        <v>19</v>
      </c>
      <c r="AD5" s="15">
        <v>20</v>
      </c>
      <c r="AE5" s="15">
        <v>21</v>
      </c>
      <c r="AF5" s="15">
        <v>22</v>
      </c>
      <c r="AG5" s="15">
        <v>23</v>
      </c>
      <c r="AH5" s="15">
        <v>24</v>
      </c>
      <c r="AI5" s="15">
        <v>25</v>
      </c>
      <c r="AJ5" s="15">
        <v>26</v>
      </c>
      <c r="AK5" s="15">
        <v>27</v>
      </c>
      <c r="AL5" s="15">
        <v>28</v>
      </c>
      <c r="AM5" s="15">
        <v>29</v>
      </c>
      <c r="AN5" s="15">
        <v>30</v>
      </c>
      <c r="AO5" s="96"/>
      <c r="AP5" s="96"/>
      <c r="AQ5" s="96"/>
      <c r="AR5" s="96"/>
      <c r="AS5" s="96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</row>
    <row r="6" spans="1:61" ht="19" customHeight="1" x14ac:dyDescent="0.25">
      <c r="A6" s="82">
        <v>1</v>
      </c>
      <c r="B6" s="82" t="s">
        <v>186</v>
      </c>
      <c r="C6" s="60">
        <v>1</v>
      </c>
      <c r="D6" s="53" t="s">
        <v>185</v>
      </c>
      <c r="E6" s="75">
        <f>SUBTOTAL(9,E7:E9)</f>
        <v>62616.090026381702</v>
      </c>
      <c r="F6" s="16">
        <v>0.1</v>
      </c>
      <c r="G6" s="17">
        <v>1</v>
      </c>
      <c r="H6" s="18">
        <v>1</v>
      </c>
      <c r="I6" s="17">
        <f>(H6+G6)-1</f>
        <v>1</v>
      </c>
      <c r="J6" s="17">
        <v>2</v>
      </c>
      <c r="K6" s="19">
        <f t="shared" ref="K6:AN6" si="0">IF(K$5=$I6,0.6,IF($I6+$J6=K$5,0.4,IF(AND(K$5&lt;=$I6+$J6,K$5&gt;=$G6),0,"")))</f>
        <v>0.6</v>
      </c>
      <c r="L6" s="19">
        <f t="shared" si="0"/>
        <v>0</v>
      </c>
      <c r="M6" s="19">
        <f t="shared" si="0"/>
        <v>0.4</v>
      </c>
      <c r="N6" s="19" t="str">
        <f t="shared" si="0"/>
        <v/>
      </c>
      <c r="O6" s="19" t="str">
        <f t="shared" si="0"/>
        <v/>
      </c>
      <c r="P6" s="19" t="str">
        <f t="shared" si="0"/>
        <v/>
      </c>
      <c r="Q6" s="19" t="str">
        <f t="shared" si="0"/>
        <v/>
      </c>
      <c r="R6" s="19" t="str">
        <f t="shared" si="0"/>
        <v/>
      </c>
      <c r="S6" s="19" t="str">
        <f t="shared" si="0"/>
        <v/>
      </c>
      <c r="T6" s="19" t="str">
        <f t="shared" si="0"/>
        <v/>
      </c>
      <c r="U6" s="19" t="str">
        <f t="shared" si="0"/>
        <v/>
      </c>
      <c r="V6" s="19" t="str">
        <f t="shared" si="0"/>
        <v/>
      </c>
      <c r="W6" s="19" t="str">
        <f t="shared" si="0"/>
        <v/>
      </c>
      <c r="X6" s="19" t="str">
        <f t="shared" si="0"/>
        <v/>
      </c>
      <c r="Y6" s="19" t="str">
        <f t="shared" si="0"/>
        <v/>
      </c>
      <c r="Z6" s="19" t="str">
        <f t="shared" si="0"/>
        <v/>
      </c>
      <c r="AA6" s="19" t="str">
        <f t="shared" si="0"/>
        <v/>
      </c>
      <c r="AB6" s="19" t="str">
        <f t="shared" si="0"/>
        <v/>
      </c>
      <c r="AC6" s="19" t="str">
        <f t="shared" si="0"/>
        <v/>
      </c>
      <c r="AD6" s="19" t="str">
        <f t="shared" si="0"/>
        <v/>
      </c>
      <c r="AE6" s="19" t="str">
        <f t="shared" si="0"/>
        <v/>
      </c>
      <c r="AF6" s="19" t="str">
        <f t="shared" si="0"/>
        <v/>
      </c>
      <c r="AG6" s="19" t="str">
        <f t="shared" si="0"/>
        <v/>
      </c>
      <c r="AH6" s="19" t="str">
        <f t="shared" si="0"/>
        <v/>
      </c>
      <c r="AI6" s="19" t="str">
        <f t="shared" si="0"/>
        <v/>
      </c>
      <c r="AJ6" s="19" t="str">
        <f t="shared" si="0"/>
        <v/>
      </c>
      <c r="AK6" s="19" t="str">
        <f t="shared" si="0"/>
        <v/>
      </c>
      <c r="AL6" s="19" t="str">
        <f t="shared" si="0"/>
        <v/>
      </c>
      <c r="AM6" s="19" t="str">
        <f t="shared" si="0"/>
        <v/>
      </c>
      <c r="AN6" s="19" t="str">
        <f t="shared" si="0"/>
        <v/>
      </c>
      <c r="AO6" s="46"/>
      <c r="AP6" s="46"/>
      <c r="AQ6" s="46"/>
      <c r="AR6" s="81"/>
      <c r="AS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</row>
    <row r="7" spans="1:61" ht="19" customHeight="1" x14ac:dyDescent="0.25">
      <c r="A7" s="82"/>
      <c r="B7" s="82"/>
      <c r="C7" s="58" t="s">
        <v>58</v>
      </c>
      <c r="D7" s="54" t="s">
        <v>22</v>
      </c>
      <c r="E7" s="74">
        <f>'[2]Parte B'!$G$5*15%</f>
        <v>9392.4135039572557</v>
      </c>
      <c r="F7" s="48"/>
      <c r="G7" s="49"/>
      <c r="H7" s="50"/>
      <c r="I7" s="49"/>
      <c r="J7" s="49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46"/>
      <c r="AP7" s="46"/>
      <c r="AQ7" s="46"/>
      <c r="AR7" s="81"/>
      <c r="AS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</row>
    <row r="8" spans="1:61" ht="19" customHeight="1" x14ac:dyDescent="0.25">
      <c r="A8" s="82"/>
      <c r="B8" s="82"/>
      <c r="C8" s="58" t="s">
        <v>59</v>
      </c>
      <c r="D8" s="54" t="s">
        <v>23</v>
      </c>
      <c r="E8" s="74">
        <f>'[2]Parte B'!$G$5*60%</f>
        <v>37569.654015829023</v>
      </c>
      <c r="F8" s="48"/>
      <c r="G8" s="49"/>
      <c r="H8" s="50"/>
      <c r="I8" s="49"/>
      <c r="J8" s="49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46"/>
      <c r="AP8" s="46"/>
      <c r="AQ8" s="46"/>
      <c r="AR8" s="81"/>
      <c r="AS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</row>
    <row r="9" spans="1:61" ht="25" x14ac:dyDescent="0.25">
      <c r="A9" s="82"/>
      <c r="B9" s="82"/>
      <c r="C9" s="58" t="s">
        <v>60</v>
      </c>
      <c r="D9" s="54" t="s">
        <v>24</v>
      </c>
      <c r="E9" s="74">
        <f>'[2]Parte B'!$G$5*25%</f>
        <v>15654.022506595426</v>
      </c>
      <c r="F9" s="22">
        <v>0.9</v>
      </c>
      <c r="G9" s="23">
        <v>1</v>
      </c>
      <c r="H9" s="24">
        <v>3</v>
      </c>
      <c r="I9" s="23">
        <f t="shared" ref="I9:I100" si="1">(H9+G9)-1</f>
        <v>3</v>
      </c>
      <c r="J9" s="23">
        <v>2</v>
      </c>
      <c r="K9" s="25">
        <f t="shared" ref="K9:AN9" si="2">IF(K$5=$I9,0.6,IF($I9+$J9=K$5,0.4,IF(AND(K$5&lt;=$I9+$J9,K$5&gt;=$G9),0,"")))</f>
        <v>0</v>
      </c>
      <c r="L9" s="25">
        <f t="shared" si="2"/>
        <v>0</v>
      </c>
      <c r="M9" s="25">
        <f t="shared" si="2"/>
        <v>0.6</v>
      </c>
      <c r="N9" s="25">
        <f t="shared" si="2"/>
        <v>0</v>
      </c>
      <c r="O9" s="25">
        <f t="shared" si="2"/>
        <v>0.4</v>
      </c>
      <c r="P9" s="25" t="str">
        <f t="shared" si="2"/>
        <v/>
      </c>
      <c r="Q9" s="25" t="str">
        <f t="shared" si="2"/>
        <v/>
      </c>
      <c r="R9" s="25" t="str">
        <f t="shared" si="2"/>
        <v/>
      </c>
      <c r="S9" s="25" t="str">
        <f t="shared" si="2"/>
        <v/>
      </c>
      <c r="T9" s="25" t="str">
        <f t="shared" si="2"/>
        <v/>
      </c>
      <c r="U9" s="25" t="str">
        <f t="shared" si="2"/>
        <v/>
      </c>
      <c r="V9" s="25" t="str">
        <f t="shared" si="2"/>
        <v/>
      </c>
      <c r="W9" s="25" t="str">
        <f t="shared" si="2"/>
        <v/>
      </c>
      <c r="X9" s="25" t="str">
        <f t="shared" si="2"/>
        <v/>
      </c>
      <c r="Y9" s="25" t="str">
        <f t="shared" si="2"/>
        <v/>
      </c>
      <c r="Z9" s="25" t="str">
        <f t="shared" si="2"/>
        <v/>
      </c>
      <c r="AA9" s="25" t="str">
        <f t="shared" si="2"/>
        <v/>
      </c>
      <c r="AB9" s="25" t="str">
        <f t="shared" si="2"/>
        <v/>
      </c>
      <c r="AC9" s="25" t="str">
        <f t="shared" si="2"/>
        <v/>
      </c>
      <c r="AD9" s="25" t="str">
        <f t="shared" si="2"/>
        <v/>
      </c>
      <c r="AE9" s="25" t="str">
        <f t="shared" si="2"/>
        <v/>
      </c>
      <c r="AF9" s="25" t="str">
        <f t="shared" si="2"/>
        <v/>
      </c>
      <c r="AG9" s="25" t="str">
        <f t="shared" si="2"/>
        <v/>
      </c>
      <c r="AH9" s="25" t="str">
        <f t="shared" si="2"/>
        <v/>
      </c>
      <c r="AI9" s="25" t="str">
        <f t="shared" si="2"/>
        <v/>
      </c>
      <c r="AJ9" s="25" t="str">
        <f t="shared" si="2"/>
        <v/>
      </c>
      <c r="AK9" s="25" t="str">
        <f t="shared" si="2"/>
        <v/>
      </c>
      <c r="AL9" s="25" t="str">
        <f t="shared" si="2"/>
        <v/>
      </c>
      <c r="AM9" s="25" t="str">
        <f t="shared" si="2"/>
        <v/>
      </c>
      <c r="AN9" s="25" t="str">
        <f t="shared" si="2"/>
        <v/>
      </c>
      <c r="AO9" s="46"/>
      <c r="AP9" s="46"/>
      <c r="AQ9" s="46"/>
      <c r="AR9" s="81"/>
      <c r="AS9" s="21"/>
      <c r="AU9" s="21"/>
      <c r="AV9" s="21"/>
      <c r="AW9" s="21"/>
      <c r="AX9" s="21"/>
      <c r="AY9" s="21"/>
      <c r="AZ9" s="21"/>
      <c r="BA9" s="21"/>
      <c r="BB9" s="21"/>
      <c r="BC9" s="21"/>
      <c r="BD9" s="47"/>
      <c r="BE9" s="21"/>
      <c r="BF9" s="21"/>
      <c r="BG9" s="21"/>
      <c r="BH9" s="21"/>
      <c r="BI9" s="21"/>
    </row>
    <row r="10" spans="1:61" ht="19" customHeight="1" x14ac:dyDescent="0.25">
      <c r="A10" s="82">
        <v>2</v>
      </c>
      <c r="B10" s="82" t="s">
        <v>57</v>
      </c>
      <c r="C10" s="62" t="s">
        <v>61</v>
      </c>
      <c r="D10" s="57" t="s">
        <v>62</v>
      </c>
      <c r="E10" s="77">
        <v>1751431.6212469724</v>
      </c>
      <c r="F10" s="48"/>
      <c r="G10" s="59"/>
      <c r="H10" s="50"/>
      <c r="I10" s="59"/>
      <c r="J10" s="59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46"/>
      <c r="AP10" s="46"/>
      <c r="AQ10" s="46"/>
      <c r="AR10" s="81"/>
      <c r="AS10" s="21"/>
      <c r="AU10" s="21"/>
      <c r="AV10" s="21"/>
      <c r="AW10" s="21"/>
      <c r="AX10" s="21"/>
      <c r="AY10" s="21"/>
      <c r="AZ10" s="21"/>
      <c r="BA10" s="21"/>
      <c r="BB10" s="21"/>
      <c r="BC10" s="21"/>
      <c r="BD10" s="47"/>
      <c r="BE10" s="21"/>
      <c r="BF10" s="21"/>
      <c r="BG10" s="21"/>
      <c r="BH10" s="21"/>
      <c r="BI10" s="21"/>
    </row>
    <row r="11" spans="1:61" ht="19" customHeight="1" x14ac:dyDescent="0.25">
      <c r="A11" s="82"/>
      <c r="B11" s="82"/>
      <c r="C11" s="63" t="s">
        <v>64</v>
      </c>
      <c r="D11" s="54" t="s">
        <v>25</v>
      </c>
      <c r="E11" s="74">
        <v>11932.27894056293</v>
      </c>
      <c r="F11" s="26">
        <v>2.5000000000000001E-2</v>
      </c>
      <c r="G11" s="27">
        <v>1</v>
      </c>
      <c r="H11" s="28">
        <v>1</v>
      </c>
      <c r="I11" s="27">
        <f t="shared" si="1"/>
        <v>1</v>
      </c>
      <c r="J11" s="27">
        <v>2</v>
      </c>
      <c r="K11" s="19">
        <f t="shared" ref="K11:T12" si="3">IF(K$5=$I11,0.6,IF($I11+$J11=K$5,0.4,IF(AND(K$5&lt;=$I11+$J11,K$5&gt;=$G11),0,"")))</f>
        <v>0.6</v>
      </c>
      <c r="L11" s="19">
        <f t="shared" si="3"/>
        <v>0</v>
      </c>
      <c r="M11" s="19">
        <f t="shared" si="3"/>
        <v>0.4</v>
      </c>
      <c r="N11" s="19" t="str">
        <f t="shared" si="3"/>
        <v/>
      </c>
      <c r="O11" s="19" t="str">
        <f t="shared" si="3"/>
        <v/>
      </c>
      <c r="P11" s="19" t="str">
        <f t="shared" si="3"/>
        <v/>
      </c>
      <c r="Q11" s="19" t="str">
        <f t="shared" si="3"/>
        <v/>
      </c>
      <c r="R11" s="19" t="str">
        <f t="shared" si="3"/>
        <v/>
      </c>
      <c r="S11" s="19" t="str">
        <f t="shared" si="3"/>
        <v/>
      </c>
      <c r="T11" s="19" t="str">
        <f t="shared" si="3"/>
        <v/>
      </c>
      <c r="U11" s="19" t="str">
        <f t="shared" ref="U11:AD12" si="4">IF(U$5=$I11,0.6,IF($I11+$J11=U$5,0.4,IF(AND(U$5&lt;=$I11+$J11,U$5&gt;=$G11),0,"")))</f>
        <v/>
      </c>
      <c r="V11" s="19" t="str">
        <f t="shared" si="4"/>
        <v/>
      </c>
      <c r="W11" s="19" t="str">
        <f t="shared" si="4"/>
        <v/>
      </c>
      <c r="X11" s="19" t="str">
        <f t="shared" si="4"/>
        <v/>
      </c>
      <c r="Y11" s="19" t="str">
        <f t="shared" si="4"/>
        <v/>
      </c>
      <c r="Z11" s="19" t="str">
        <f t="shared" si="4"/>
        <v/>
      </c>
      <c r="AA11" s="19" t="str">
        <f t="shared" si="4"/>
        <v/>
      </c>
      <c r="AB11" s="19" t="str">
        <f t="shared" si="4"/>
        <v/>
      </c>
      <c r="AC11" s="19" t="str">
        <f t="shared" si="4"/>
        <v/>
      </c>
      <c r="AD11" s="19" t="str">
        <f t="shared" si="4"/>
        <v/>
      </c>
      <c r="AE11" s="19" t="str">
        <f t="shared" ref="AE11:AN12" si="5">IF(AE$5=$I11,0.6,IF($I11+$J11=AE$5,0.4,IF(AND(AE$5&lt;=$I11+$J11,AE$5&gt;=$G11),0,"")))</f>
        <v/>
      </c>
      <c r="AF11" s="19" t="str">
        <f t="shared" si="5"/>
        <v/>
      </c>
      <c r="AG11" s="19" t="str">
        <f t="shared" si="5"/>
        <v/>
      </c>
      <c r="AH11" s="19" t="str">
        <f t="shared" si="5"/>
        <v/>
      </c>
      <c r="AI11" s="19" t="str">
        <f t="shared" si="5"/>
        <v/>
      </c>
      <c r="AJ11" s="19" t="str">
        <f t="shared" si="5"/>
        <v/>
      </c>
      <c r="AK11" s="19" t="str">
        <f t="shared" si="5"/>
        <v/>
      </c>
      <c r="AL11" s="19" t="str">
        <f t="shared" si="5"/>
        <v/>
      </c>
      <c r="AM11" s="19" t="str">
        <f t="shared" si="5"/>
        <v/>
      </c>
      <c r="AN11" s="19" t="str">
        <f t="shared" si="5"/>
        <v/>
      </c>
      <c r="AO11" s="46"/>
      <c r="AP11" s="46"/>
      <c r="AQ11" s="46"/>
      <c r="AR11" s="81"/>
      <c r="AS11" s="21"/>
      <c r="AU11" s="21"/>
      <c r="AV11" s="21"/>
      <c r="AW11" s="21"/>
      <c r="AX11" s="21"/>
      <c r="AY11" s="21"/>
      <c r="AZ11" s="21"/>
      <c r="BA11" s="21"/>
      <c r="BB11" s="21"/>
      <c r="BC11" s="21"/>
      <c r="BD11" s="47"/>
      <c r="BE11" s="21"/>
      <c r="BF11" s="21"/>
      <c r="BG11" s="21"/>
      <c r="BH11" s="21"/>
      <c r="BI11" s="21"/>
    </row>
    <row r="12" spans="1:61" ht="19" customHeight="1" x14ac:dyDescent="0.25">
      <c r="A12" s="82"/>
      <c r="B12" s="82"/>
      <c r="C12" s="64" t="s">
        <v>65</v>
      </c>
      <c r="D12" s="55" t="s">
        <v>26</v>
      </c>
      <c r="E12" s="74">
        <v>1512786.0424357136</v>
      </c>
      <c r="F12" s="29">
        <v>2.5000000000000001E-2</v>
      </c>
      <c r="G12" s="30">
        <v>1</v>
      </c>
      <c r="H12" s="31">
        <v>3</v>
      </c>
      <c r="I12" s="30">
        <f t="shared" si="1"/>
        <v>3</v>
      </c>
      <c r="J12" s="30">
        <v>2</v>
      </c>
      <c r="K12" s="32">
        <f t="shared" si="3"/>
        <v>0</v>
      </c>
      <c r="L12" s="32">
        <f t="shared" si="3"/>
        <v>0</v>
      </c>
      <c r="M12" s="32">
        <f t="shared" si="3"/>
        <v>0.6</v>
      </c>
      <c r="N12" s="32">
        <f t="shared" si="3"/>
        <v>0</v>
      </c>
      <c r="O12" s="32">
        <f t="shared" si="3"/>
        <v>0.4</v>
      </c>
      <c r="P12" s="32" t="str">
        <f t="shared" si="3"/>
        <v/>
      </c>
      <c r="Q12" s="32" t="str">
        <f t="shared" si="3"/>
        <v/>
      </c>
      <c r="R12" s="32" t="str">
        <f t="shared" si="3"/>
        <v/>
      </c>
      <c r="S12" s="32" t="str">
        <f t="shared" si="3"/>
        <v/>
      </c>
      <c r="T12" s="32" t="str">
        <f t="shared" si="3"/>
        <v/>
      </c>
      <c r="U12" s="32" t="str">
        <f t="shared" si="4"/>
        <v/>
      </c>
      <c r="V12" s="32" t="str">
        <f t="shared" si="4"/>
        <v/>
      </c>
      <c r="W12" s="32" t="str">
        <f t="shared" si="4"/>
        <v/>
      </c>
      <c r="X12" s="32" t="str">
        <f t="shared" si="4"/>
        <v/>
      </c>
      <c r="Y12" s="32" t="str">
        <f t="shared" si="4"/>
        <v/>
      </c>
      <c r="Z12" s="32" t="str">
        <f t="shared" si="4"/>
        <v/>
      </c>
      <c r="AA12" s="32" t="str">
        <f t="shared" si="4"/>
        <v/>
      </c>
      <c r="AB12" s="32" t="str">
        <f t="shared" si="4"/>
        <v/>
      </c>
      <c r="AC12" s="32" t="str">
        <f t="shared" si="4"/>
        <v/>
      </c>
      <c r="AD12" s="32" t="str">
        <f t="shared" si="4"/>
        <v/>
      </c>
      <c r="AE12" s="32" t="str">
        <f t="shared" si="5"/>
        <v/>
      </c>
      <c r="AF12" s="32" t="str">
        <f t="shared" si="5"/>
        <v/>
      </c>
      <c r="AG12" s="32" t="str">
        <f t="shared" si="5"/>
        <v/>
      </c>
      <c r="AH12" s="32" t="str">
        <f t="shared" si="5"/>
        <v/>
      </c>
      <c r="AI12" s="32" t="str">
        <f t="shared" si="5"/>
        <v/>
      </c>
      <c r="AJ12" s="32" t="str">
        <f t="shared" si="5"/>
        <v/>
      </c>
      <c r="AK12" s="32" t="str">
        <f t="shared" si="5"/>
        <v/>
      </c>
      <c r="AL12" s="32" t="str">
        <f t="shared" si="5"/>
        <v/>
      </c>
      <c r="AM12" s="32" t="str">
        <f t="shared" si="5"/>
        <v/>
      </c>
      <c r="AN12" s="32" t="str">
        <f t="shared" si="5"/>
        <v/>
      </c>
      <c r="AO12" s="46"/>
      <c r="AP12" s="46"/>
      <c r="AQ12" s="46"/>
      <c r="AR12" s="81"/>
      <c r="AS12" s="21"/>
      <c r="AU12" s="21"/>
      <c r="AV12" s="21"/>
      <c r="AW12" s="21"/>
      <c r="AX12" s="21"/>
      <c r="AY12" s="21"/>
      <c r="AZ12" s="21"/>
      <c r="BA12" s="21"/>
      <c r="BB12" s="21"/>
      <c r="BC12" s="21"/>
      <c r="BD12" s="47"/>
      <c r="BE12" s="21"/>
      <c r="BF12" s="21"/>
      <c r="BG12" s="21"/>
      <c r="BH12" s="21"/>
      <c r="BI12" s="21"/>
    </row>
    <row r="13" spans="1:61" ht="19" customHeight="1" x14ac:dyDescent="0.25">
      <c r="A13" s="82"/>
      <c r="B13" s="82"/>
      <c r="C13" s="63" t="s">
        <v>66</v>
      </c>
      <c r="D13" s="54" t="s">
        <v>27</v>
      </c>
      <c r="E13" s="74">
        <v>35796.836821688783</v>
      </c>
      <c r="F13" s="29"/>
      <c r="G13" s="30"/>
      <c r="H13" s="31"/>
      <c r="I13" s="30"/>
      <c r="J13" s="30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46"/>
      <c r="AP13" s="46"/>
      <c r="AQ13" s="46"/>
      <c r="AR13" s="81"/>
      <c r="AS13" s="21"/>
      <c r="AU13" s="21"/>
      <c r="AV13" s="21"/>
      <c r="AW13" s="21"/>
      <c r="AX13" s="21"/>
      <c r="AY13" s="21"/>
      <c r="AZ13" s="21"/>
      <c r="BA13" s="21"/>
      <c r="BB13" s="21"/>
      <c r="BC13" s="21"/>
      <c r="BD13" s="47"/>
      <c r="BE13" s="21"/>
      <c r="BF13" s="21"/>
      <c r="BG13" s="21"/>
      <c r="BH13" s="21"/>
      <c r="BI13" s="21"/>
    </row>
    <row r="14" spans="1:61" ht="19" customHeight="1" x14ac:dyDescent="0.25">
      <c r="A14" s="82"/>
      <c r="B14" s="82"/>
      <c r="C14" s="63" t="s">
        <v>67</v>
      </c>
      <c r="D14" s="54" t="s">
        <v>28</v>
      </c>
      <c r="E14" s="74">
        <v>71593.673643377566</v>
      </c>
      <c r="F14" s="29"/>
      <c r="G14" s="30"/>
      <c r="H14" s="31"/>
      <c r="I14" s="30"/>
      <c r="J14" s="3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46"/>
      <c r="AP14" s="46"/>
      <c r="AQ14" s="46"/>
      <c r="AR14" s="81"/>
      <c r="AS14" s="21"/>
      <c r="AU14" s="21"/>
      <c r="AV14" s="21"/>
      <c r="AW14" s="21"/>
      <c r="AX14" s="21"/>
      <c r="AY14" s="21"/>
      <c r="AZ14" s="21"/>
      <c r="BA14" s="21"/>
      <c r="BB14" s="21"/>
      <c r="BC14" s="21"/>
      <c r="BD14" s="47"/>
      <c r="BE14" s="21"/>
      <c r="BF14" s="21"/>
      <c r="BG14" s="21"/>
      <c r="BH14" s="21"/>
      <c r="BI14" s="21"/>
    </row>
    <row r="15" spans="1:61" ht="19" customHeight="1" x14ac:dyDescent="0.25">
      <c r="A15" s="82"/>
      <c r="B15" s="82"/>
      <c r="C15" s="63" t="s">
        <v>68</v>
      </c>
      <c r="D15" s="54" t="s">
        <v>29</v>
      </c>
      <c r="E15" s="74">
        <v>71593.673643377566</v>
      </c>
      <c r="F15" s="29">
        <v>1</v>
      </c>
      <c r="G15" s="30">
        <v>1</v>
      </c>
      <c r="H15" s="31">
        <v>5</v>
      </c>
      <c r="I15" s="30">
        <f t="shared" si="1"/>
        <v>5</v>
      </c>
      <c r="J15" s="30">
        <v>2</v>
      </c>
      <c r="K15" s="32">
        <f t="shared" ref="K15:T17" si="6">IF(K$5=$I15,0.6,IF($I15+$J15=K$5,0.4,IF(AND(K$5&lt;=$I15+$J15,K$5&gt;=$G15),0,"")))</f>
        <v>0</v>
      </c>
      <c r="L15" s="32">
        <f t="shared" si="6"/>
        <v>0</v>
      </c>
      <c r="M15" s="32">
        <f t="shared" si="6"/>
        <v>0</v>
      </c>
      <c r="N15" s="32">
        <f t="shared" si="6"/>
        <v>0</v>
      </c>
      <c r="O15" s="32">
        <f t="shared" si="6"/>
        <v>0.6</v>
      </c>
      <c r="P15" s="32">
        <f t="shared" si="6"/>
        <v>0</v>
      </c>
      <c r="Q15" s="32">
        <f t="shared" si="6"/>
        <v>0.4</v>
      </c>
      <c r="R15" s="32" t="str">
        <f t="shared" si="6"/>
        <v/>
      </c>
      <c r="S15" s="32" t="str">
        <f t="shared" si="6"/>
        <v/>
      </c>
      <c r="T15" s="32" t="str">
        <f t="shared" si="6"/>
        <v/>
      </c>
      <c r="U15" s="32" t="str">
        <f t="shared" ref="U15:AD17" si="7">IF(U$5=$I15,0.6,IF($I15+$J15=U$5,0.4,IF(AND(U$5&lt;=$I15+$J15,U$5&gt;=$G15),0,"")))</f>
        <v/>
      </c>
      <c r="V15" s="32" t="str">
        <f t="shared" si="7"/>
        <v/>
      </c>
      <c r="W15" s="32" t="str">
        <f t="shared" si="7"/>
        <v/>
      </c>
      <c r="X15" s="32" t="str">
        <f t="shared" si="7"/>
        <v/>
      </c>
      <c r="Y15" s="32" t="str">
        <f t="shared" si="7"/>
        <v/>
      </c>
      <c r="Z15" s="32" t="str">
        <f t="shared" si="7"/>
        <v/>
      </c>
      <c r="AA15" s="32" t="str">
        <f t="shared" si="7"/>
        <v/>
      </c>
      <c r="AB15" s="32" t="str">
        <f t="shared" si="7"/>
        <v/>
      </c>
      <c r="AC15" s="32" t="str">
        <f t="shared" si="7"/>
        <v/>
      </c>
      <c r="AD15" s="32" t="str">
        <f t="shared" si="7"/>
        <v/>
      </c>
      <c r="AE15" s="32" t="str">
        <f t="shared" ref="AE15:AN17" si="8">IF(AE$5=$I15,0.6,IF($I15+$J15=AE$5,0.4,IF(AND(AE$5&lt;=$I15+$J15,AE$5&gt;=$G15),0,"")))</f>
        <v/>
      </c>
      <c r="AF15" s="32" t="str">
        <f t="shared" si="8"/>
        <v/>
      </c>
      <c r="AG15" s="32" t="str">
        <f t="shared" si="8"/>
        <v/>
      </c>
      <c r="AH15" s="32" t="str">
        <f t="shared" si="8"/>
        <v/>
      </c>
      <c r="AI15" s="32" t="str">
        <f t="shared" si="8"/>
        <v/>
      </c>
      <c r="AJ15" s="32" t="str">
        <f t="shared" si="8"/>
        <v/>
      </c>
      <c r="AK15" s="32" t="str">
        <f t="shared" si="8"/>
        <v/>
      </c>
      <c r="AL15" s="32" t="str">
        <f t="shared" si="8"/>
        <v/>
      </c>
      <c r="AM15" s="32" t="str">
        <f t="shared" si="8"/>
        <v/>
      </c>
      <c r="AN15" s="32" t="str">
        <f t="shared" si="8"/>
        <v/>
      </c>
      <c r="AO15" s="46"/>
      <c r="AP15" s="46"/>
      <c r="AQ15" s="46"/>
      <c r="AR15" s="81"/>
      <c r="AS15" s="21"/>
      <c r="AU15" s="21"/>
      <c r="AV15" s="21"/>
      <c r="AW15" s="21"/>
      <c r="AX15" s="21"/>
      <c r="AY15" s="21"/>
      <c r="AZ15" s="21"/>
      <c r="BA15" s="21"/>
      <c r="BB15" s="21"/>
      <c r="BC15" s="21"/>
      <c r="BD15" s="47"/>
      <c r="BE15" s="21"/>
      <c r="BF15" s="21"/>
      <c r="BG15" s="21"/>
      <c r="BH15" s="21"/>
      <c r="BI15" s="21"/>
    </row>
    <row r="16" spans="1:61" ht="19" customHeight="1" x14ac:dyDescent="0.25">
      <c r="A16" s="82"/>
      <c r="B16" s="82"/>
      <c r="C16" s="63" t="s">
        <v>69</v>
      </c>
      <c r="D16" s="54" t="s">
        <v>30</v>
      </c>
      <c r="E16" s="74">
        <v>23864.55788112586</v>
      </c>
      <c r="F16" s="29">
        <v>0.55000000000000004</v>
      </c>
      <c r="G16" s="30">
        <v>5</v>
      </c>
      <c r="H16" s="31">
        <v>5</v>
      </c>
      <c r="I16" s="30">
        <f t="shared" si="1"/>
        <v>9</v>
      </c>
      <c r="J16" s="30">
        <v>3</v>
      </c>
      <c r="K16" s="32" t="str">
        <f t="shared" si="6"/>
        <v/>
      </c>
      <c r="L16" s="32" t="str">
        <f t="shared" si="6"/>
        <v/>
      </c>
      <c r="M16" s="32" t="str">
        <f t="shared" si="6"/>
        <v/>
      </c>
      <c r="N16" s="32" t="str">
        <f t="shared" si="6"/>
        <v/>
      </c>
      <c r="O16" s="32">
        <f t="shared" si="6"/>
        <v>0</v>
      </c>
      <c r="P16" s="32">
        <f t="shared" si="6"/>
        <v>0</v>
      </c>
      <c r="Q16" s="32">
        <f t="shared" si="6"/>
        <v>0</v>
      </c>
      <c r="R16" s="32">
        <f t="shared" si="6"/>
        <v>0</v>
      </c>
      <c r="S16" s="32">
        <f t="shared" si="6"/>
        <v>0.6</v>
      </c>
      <c r="T16" s="32">
        <f t="shared" si="6"/>
        <v>0</v>
      </c>
      <c r="U16" s="32">
        <f t="shared" si="7"/>
        <v>0</v>
      </c>
      <c r="V16" s="32">
        <f t="shared" si="7"/>
        <v>0.4</v>
      </c>
      <c r="W16" s="32" t="str">
        <f t="shared" si="7"/>
        <v/>
      </c>
      <c r="X16" s="32" t="str">
        <f t="shared" si="7"/>
        <v/>
      </c>
      <c r="Y16" s="32" t="str">
        <f t="shared" si="7"/>
        <v/>
      </c>
      <c r="Z16" s="32" t="str">
        <f t="shared" si="7"/>
        <v/>
      </c>
      <c r="AA16" s="32" t="str">
        <f t="shared" si="7"/>
        <v/>
      </c>
      <c r="AB16" s="32" t="str">
        <f t="shared" si="7"/>
        <v/>
      </c>
      <c r="AC16" s="32" t="str">
        <f t="shared" si="7"/>
        <v/>
      </c>
      <c r="AD16" s="32" t="str">
        <f t="shared" si="7"/>
        <v/>
      </c>
      <c r="AE16" s="32" t="str">
        <f t="shared" si="8"/>
        <v/>
      </c>
      <c r="AF16" s="32" t="str">
        <f t="shared" si="8"/>
        <v/>
      </c>
      <c r="AG16" s="32" t="str">
        <f t="shared" si="8"/>
        <v/>
      </c>
      <c r="AH16" s="32" t="str">
        <f t="shared" si="8"/>
        <v/>
      </c>
      <c r="AI16" s="32" t="str">
        <f t="shared" si="8"/>
        <v/>
      </c>
      <c r="AJ16" s="32" t="str">
        <f t="shared" si="8"/>
        <v/>
      </c>
      <c r="AK16" s="32" t="str">
        <f t="shared" si="8"/>
        <v/>
      </c>
      <c r="AL16" s="32" t="str">
        <f t="shared" si="8"/>
        <v/>
      </c>
      <c r="AM16" s="32" t="str">
        <f t="shared" si="8"/>
        <v/>
      </c>
      <c r="AN16" s="32" t="str">
        <f t="shared" si="8"/>
        <v/>
      </c>
      <c r="AO16" s="46"/>
      <c r="AP16" s="46"/>
      <c r="AQ16" s="46"/>
      <c r="AR16" s="81"/>
      <c r="AS16" s="21"/>
      <c r="AU16" s="21"/>
      <c r="AV16" s="21"/>
      <c r="AW16" s="21"/>
      <c r="AX16" s="21"/>
      <c r="AY16" s="21"/>
      <c r="AZ16" s="21"/>
      <c r="BA16" s="21"/>
      <c r="BB16" s="21"/>
      <c r="BC16" s="21"/>
      <c r="BD16" s="47"/>
      <c r="BE16" s="21"/>
      <c r="BF16" s="21"/>
      <c r="BG16" s="21"/>
      <c r="BH16" s="21"/>
      <c r="BI16" s="21"/>
    </row>
    <row r="17" spans="1:61" ht="19" customHeight="1" x14ac:dyDescent="0.25">
      <c r="A17" s="82"/>
      <c r="B17" s="82"/>
      <c r="C17" s="63" t="s">
        <v>70</v>
      </c>
      <c r="D17" s="54" t="s">
        <v>31</v>
      </c>
      <c r="E17" s="74">
        <v>23864.55788112586</v>
      </c>
      <c r="F17" s="29">
        <v>0.2</v>
      </c>
      <c r="G17" s="30">
        <v>16</v>
      </c>
      <c r="H17" s="31">
        <v>3</v>
      </c>
      <c r="I17" s="30">
        <f t="shared" si="1"/>
        <v>18</v>
      </c>
      <c r="J17" s="30">
        <v>2</v>
      </c>
      <c r="K17" s="32" t="str">
        <f t="shared" si="6"/>
        <v/>
      </c>
      <c r="L17" s="32" t="str">
        <f t="shared" si="6"/>
        <v/>
      </c>
      <c r="M17" s="32" t="str">
        <f t="shared" si="6"/>
        <v/>
      </c>
      <c r="N17" s="32" t="str">
        <f t="shared" si="6"/>
        <v/>
      </c>
      <c r="O17" s="32" t="str">
        <f t="shared" si="6"/>
        <v/>
      </c>
      <c r="P17" s="32" t="str">
        <f t="shared" si="6"/>
        <v/>
      </c>
      <c r="Q17" s="32" t="str">
        <f t="shared" si="6"/>
        <v/>
      </c>
      <c r="R17" s="32" t="str">
        <f t="shared" si="6"/>
        <v/>
      </c>
      <c r="S17" s="32" t="str">
        <f t="shared" si="6"/>
        <v/>
      </c>
      <c r="T17" s="32" t="str">
        <f t="shared" si="6"/>
        <v/>
      </c>
      <c r="U17" s="32" t="str">
        <f t="shared" si="7"/>
        <v/>
      </c>
      <c r="V17" s="32" t="str">
        <f t="shared" si="7"/>
        <v/>
      </c>
      <c r="W17" s="32" t="str">
        <f t="shared" si="7"/>
        <v/>
      </c>
      <c r="X17" s="32" t="str">
        <f t="shared" si="7"/>
        <v/>
      </c>
      <c r="Y17" s="32" t="str">
        <f t="shared" si="7"/>
        <v/>
      </c>
      <c r="Z17" s="32">
        <f t="shared" si="7"/>
        <v>0</v>
      </c>
      <c r="AA17" s="32">
        <f t="shared" si="7"/>
        <v>0</v>
      </c>
      <c r="AB17" s="32">
        <f t="shared" si="7"/>
        <v>0.6</v>
      </c>
      <c r="AC17" s="32">
        <f t="shared" si="7"/>
        <v>0</v>
      </c>
      <c r="AD17" s="32">
        <f t="shared" si="7"/>
        <v>0.4</v>
      </c>
      <c r="AE17" s="32" t="str">
        <f t="shared" si="8"/>
        <v/>
      </c>
      <c r="AF17" s="32" t="str">
        <f t="shared" si="8"/>
        <v/>
      </c>
      <c r="AG17" s="32" t="str">
        <f t="shared" si="8"/>
        <v/>
      </c>
      <c r="AH17" s="32" t="str">
        <f t="shared" si="8"/>
        <v/>
      </c>
      <c r="AI17" s="32" t="str">
        <f t="shared" si="8"/>
        <v/>
      </c>
      <c r="AJ17" s="32" t="str">
        <f t="shared" si="8"/>
        <v/>
      </c>
      <c r="AK17" s="32" t="str">
        <f t="shared" si="8"/>
        <v/>
      </c>
      <c r="AL17" s="32" t="str">
        <f t="shared" si="8"/>
        <v/>
      </c>
      <c r="AM17" s="32" t="str">
        <f t="shared" si="8"/>
        <v/>
      </c>
      <c r="AN17" s="32" t="str">
        <f t="shared" si="8"/>
        <v/>
      </c>
      <c r="AO17" s="46"/>
      <c r="AP17" s="46"/>
      <c r="AQ17" s="46"/>
      <c r="AR17" s="81"/>
      <c r="AS17" s="21"/>
      <c r="AU17" s="21"/>
      <c r="AV17" s="21"/>
      <c r="AW17" s="21"/>
      <c r="AX17" s="21"/>
      <c r="AY17" s="21"/>
      <c r="AZ17" s="21"/>
      <c r="BA17" s="21"/>
      <c r="BB17" s="21"/>
      <c r="BC17" s="21"/>
      <c r="BD17" s="47"/>
      <c r="BE17" s="21"/>
      <c r="BF17" s="21"/>
      <c r="BG17" s="21"/>
      <c r="BH17" s="21"/>
      <c r="BI17" s="21"/>
    </row>
    <row r="18" spans="1:61" ht="19" customHeight="1" x14ac:dyDescent="0.25">
      <c r="A18" s="82"/>
      <c r="B18" s="82"/>
      <c r="C18" s="62" t="s">
        <v>63</v>
      </c>
      <c r="D18" s="57" t="s">
        <v>71</v>
      </c>
      <c r="E18" s="77">
        <v>9358895.7724466287</v>
      </c>
      <c r="F18" s="26"/>
      <c r="G18" s="27"/>
      <c r="H18" s="28"/>
      <c r="I18" s="27"/>
      <c r="J18" s="27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46"/>
      <c r="AP18" s="46"/>
      <c r="AQ18" s="46"/>
      <c r="AR18" s="81"/>
      <c r="AS18" s="21"/>
      <c r="AU18" s="21"/>
      <c r="AV18" s="21"/>
      <c r="AW18" s="21"/>
      <c r="AX18" s="21"/>
      <c r="AY18" s="21"/>
      <c r="AZ18" s="21"/>
      <c r="BA18" s="21"/>
      <c r="BB18" s="21"/>
      <c r="BC18" s="21"/>
      <c r="BD18" s="47"/>
      <c r="BE18" s="21"/>
      <c r="BF18" s="21"/>
      <c r="BG18" s="21"/>
      <c r="BH18" s="21"/>
      <c r="BI18" s="21"/>
    </row>
    <row r="19" spans="1:61" ht="19" customHeight="1" x14ac:dyDescent="0.25">
      <c r="A19" s="82"/>
      <c r="B19" s="82"/>
      <c r="C19" s="58" t="s">
        <v>72</v>
      </c>
      <c r="D19" s="54" t="s">
        <v>22</v>
      </c>
      <c r="E19" s="74">
        <v>37794.689376773349</v>
      </c>
      <c r="F19" s="16">
        <v>2.5000000000000001E-2</v>
      </c>
      <c r="G19" s="34">
        <v>1</v>
      </c>
      <c r="H19" s="18">
        <v>1</v>
      </c>
      <c r="I19" s="35">
        <f t="shared" si="1"/>
        <v>1</v>
      </c>
      <c r="J19" s="35">
        <v>2</v>
      </c>
      <c r="K19" s="19">
        <f t="shared" ref="K19:AN19" si="9">IF(K$5=$I19,0.6,IF($I19+$J19=K$5,0.4,IF(AND(K$5&lt;=$I19+$J19,K$5&gt;=$G19),0,"")))</f>
        <v>0.6</v>
      </c>
      <c r="L19" s="19">
        <f t="shared" si="9"/>
        <v>0</v>
      </c>
      <c r="M19" s="19">
        <f t="shared" si="9"/>
        <v>0.4</v>
      </c>
      <c r="N19" s="19" t="str">
        <f t="shared" si="9"/>
        <v/>
      </c>
      <c r="O19" s="19" t="str">
        <f t="shared" si="9"/>
        <v/>
      </c>
      <c r="P19" s="19" t="str">
        <f t="shared" si="9"/>
        <v/>
      </c>
      <c r="Q19" s="19" t="str">
        <f t="shared" si="9"/>
        <v/>
      </c>
      <c r="R19" s="19" t="str">
        <f t="shared" si="9"/>
        <v/>
      </c>
      <c r="S19" s="19" t="str">
        <f t="shared" si="9"/>
        <v/>
      </c>
      <c r="T19" s="19" t="str">
        <f t="shared" si="9"/>
        <v/>
      </c>
      <c r="U19" s="19" t="str">
        <f t="shared" si="9"/>
        <v/>
      </c>
      <c r="V19" s="19" t="str">
        <f t="shared" si="9"/>
        <v/>
      </c>
      <c r="W19" s="19" t="str">
        <f t="shared" si="9"/>
        <v/>
      </c>
      <c r="X19" s="19" t="str">
        <f t="shared" si="9"/>
        <v/>
      </c>
      <c r="Y19" s="19" t="str">
        <f t="shared" si="9"/>
        <v/>
      </c>
      <c r="Z19" s="19" t="str">
        <f t="shared" si="9"/>
        <v/>
      </c>
      <c r="AA19" s="19" t="str">
        <f t="shared" si="9"/>
        <v/>
      </c>
      <c r="AB19" s="19" t="str">
        <f t="shared" si="9"/>
        <v/>
      </c>
      <c r="AC19" s="19" t="str">
        <f t="shared" si="9"/>
        <v/>
      </c>
      <c r="AD19" s="19" t="str">
        <f t="shared" si="9"/>
        <v/>
      </c>
      <c r="AE19" s="19" t="str">
        <f t="shared" si="9"/>
        <v/>
      </c>
      <c r="AF19" s="19" t="str">
        <f t="shared" si="9"/>
        <v/>
      </c>
      <c r="AG19" s="19" t="str">
        <f t="shared" si="9"/>
        <v/>
      </c>
      <c r="AH19" s="19" t="str">
        <f t="shared" si="9"/>
        <v/>
      </c>
      <c r="AI19" s="19" t="str">
        <f t="shared" si="9"/>
        <v/>
      </c>
      <c r="AJ19" s="19" t="str">
        <f t="shared" si="9"/>
        <v/>
      </c>
      <c r="AK19" s="19" t="str">
        <f t="shared" si="9"/>
        <v/>
      </c>
      <c r="AL19" s="19" t="str">
        <f t="shared" si="9"/>
        <v/>
      </c>
      <c r="AM19" s="19" t="str">
        <f t="shared" si="9"/>
        <v/>
      </c>
      <c r="AN19" s="19" t="str">
        <f t="shared" si="9"/>
        <v/>
      </c>
      <c r="AO19" s="46"/>
      <c r="AP19" s="46"/>
      <c r="AQ19" s="46"/>
      <c r="AR19" s="81"/>
      <c r="AS19" s="21"/>
      <c r="AU19" s="21"/>
      <c r="AV19" s="21"/>
      <c r="AW19" s="21"/>
      <c r="AX19" s="21"/>
      <c r="AY19" s="21"/>
      <c r="AZ19" s="21"/>
      <c r="BA19" s="21"/>
      <c r="BB19" s="21"/>
      <c r="BC19" s="21"/>
      <c r="BD19" s="47"/>
      <c r="BE19" s="21"/>
      <c r="BF19" s="21"/>
      <c r="BG19" s="21"/>
      <c r="BH19" s="21"/>
      <c r="BI19" s="21"/>
    </row>
    <row r="20" spans="1:61" ht="19" customHeight="1" x14ac:dyDescent="0.25">
      <c r="A20" s="82"/>
      <c r="B20" s="82"/>
      <c r="C20" s="61" t="s">
        <v>73</v>
      </c>
      <c r="D20" s="56" t="s">
        <v>32</v>
      </c>
      <c r="E20" s="74">
        <v>4420920.8939782875</v>
      </c>
      <c r="F20" s="26"/>
      <c r="G20" s="52"/>
      <c r="H20" s="28"/>
      <c r="I20" s="27"/>
      <c r="J20" s="27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46"/>
      <c r="AP20" s="46"/>
      <c r="AQ20" s="46"/>
      <c r="AR20" s="81"/>
      <c r="AS20" s="21"/>
      <c r="AU20" s="21"/>
      <c r="AV20" s="21"/>
      <c r="AW20" s="21"/>
      <c r="AX20" s="21"/>
      <c r="AY20" s="21"/>
      <c r="AZ20" s="21"/>
      <c r="BA20" s="21"/>
      <c r="BB20" s="21"/>
      <c r="BC20" s="21"/>
      <c r="BD20" s="47"/>
      <c r="BE20" s="21"/>
      <c r="BF20" s="21"/>
      <c r="BG20" s="21"/>
      <c r="BH20" s="21"/>
      <c r="BI20" s="21"/>
    </row>
    <row r="21" spans="1:61" ht="19" customHeight="1" x14ac:dyDescent="0.25">
      <c r="A21" s="82"/>
      <c r="B21" s="82"/>
      <c r="C21" s="63" t="s">
        <v>74</v>
      </c>
      <c r="D21" s="54" t="s">
        <v>33</v>
      </c>
      <c r="E21" s="74">
        <v>3363727.3545328281</v>
      </c>
      <c r="F21" s="26"/>
      <c r="G21" s="52"/>
      <c r="H21" s="28"/>
      <c r="I21" s="27"/>
      <c r="J21" s="27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46"/>
      <c r="AP21" s="46"/>
      <c r="AQ21" s="46"/>
      <c r="AR21" s="81"/>
      <c r="AS21" s="21"/>
      <c r="AU21" s="21"/>
      <c r="AV21" s="21"/>
      <c r="AW21" s="21"/>
      <c r="AX21" s="21"/>
      <c r="AY21" s="21"/>
      <c r="AZ21" s="21"/>
      <c r="BA21" s="21"/>
      <c r="BB21" s="21"/>
      <c r="BC21" s="21"/>
      <c r="BD21" s="47"/>
      <c r="BE21" s="21"/>
      <c r="BF21" s="21"/>
      <c r="BG21" s="21"/>
      <c r="BH21" s="21"/>
      <c r="BI21" s="21"/>
    </row>
    <row r="22" spans="1:61" ht="19" customHeight="1" x14ac:dyDescent="0.25">
      <c r="A22" s="82"/>
      <c r="B22" s="82"/>
      <c r="C22" s="63" t="s">
        <v>75</v>
      </c>
      <c r="D22" s="54" t="s">
        <v>34</v>
      </c>
      <c r="E22" s="74">
        <v>704795.69296363997</v>
      </c>
      <c r="F22" s="26"/>
      <c r="G22" s="52"/>
      <c r="H22" s="28"/>
      <c r="I22" s="27"/>
      <c r="J22" s="27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20"/>
      <c r="AP22" s="20"/>
      <c r="AQ22" s="20"/>
      <c r="AR22" s="21"/>
      <c r="AS22" s="21"/>
      <c r="AU22" s="21"/>
      <c r="AV22" s="21"/>
      <c r="AW22" s="21"/>
      <c r="AX22" s="21"/>
      <c r="AY22" s="21"/>
      <c r="AZ22" s="21"/>
      <c r="BA22" s="21"/>
      <c r="BB22" s="21"/>
      <c r="BC22" s="21"/>
      <c r="BD22" s="47"/>
      <c r="BE22" s="21"/>
      <c r="BF22" s="21"/>
      <c r="BG22" s="21"/>
      <c r="BH22" s="21"/>
      <c r="BI22" s="21"/>
    </row>
    <row r="23" spans="1:61" ht="19" customHeight="1" x14ac:dyDescent="0.25">
      <c r="A23" s="82"/>
      <c r="B23" s="82"/>
      <c r="C23" s="63" t="s">
        <v>76</v>
      </c>
      <c r="D23" s="54" t="s">
        <v>35</v>
      </c>
      <c r="E23" s="74">
        <v>352397.84648181999</v>
      </c>
      <c r="F23" s="26"/>
      <c r="G23" s="52"/>
      <c r="H23" s="28"/>
      <c r="I23" s="27"/>
      <c r="J23" s="27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0"/>
      <c r="AP23" s="20"/>
      <c r="AQ23" s="20"/>
      <c r="AR23" s="21"/>
      <c r="AS23" s="21"/>
      <c r="AU23" s="21"/>
      <c r="AV23" s="21"/>
      <c r="AW23" s="21"/>
      <c r="AX23" s="21"/>
      <c r="AY23" s="21"/>
      <c r="AZ23" s="21"/>
      <c r="BA23" s="21"/>
      <c r="BB23" s="21"/>
      <c r="BC23" s="21"/>
      <c r="BD23" s="47"/>
      <c r="BE23" s="21"/>
      <c r="BF23" s="21"/>
      <c r="BG23" s="21"/>
      <c r="BH23" s="21"/>
      <c r="BI23" s="21"/>
    </row>
    <row r="24" spans="1:61" ht="19" customHeight="1" x14ac:dyDescent="0.25">
      <c r="A24" s="82"/>
      <c r="B24" s="82"/>
      <c r="C24" s="65" t="s">
        <v>77</v>
      </c>
      <c r="D24" s="56" t="s">
        <v>36</v>
      </c>
      <c r="E24" s="78">
        <v>1646937.1532298587</v>
      </c>
      <c r="F24" s="26"/>
      <c r="G24" s="52"/>
      <c r="H24" s="28"/>
      <c r="I24" s="27"/>
      <c r="J24" s="27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20"/>
      <c r="AP24" s="20"/>
      <c r="AQ24" s="20"/>
      <c r="AR24" s="21"/>
      <c r="AS24" s="21"/>
      <c r="AU24" s="21"/>
      <c r="AV24" s="21"/>
      <c r="AW24" s="21"/>
      <c r="AX24" s="21"/>
      <c r="AY24" s="21"/>
      <c r="AZ24" s="21"/>
      <c r="BA24" s="21"/>
      <c r="BB24" s="21"/>
      <c r="BC24" s="21"/>
      <c r="BD24" s="47"/>
      <c r="BE24" s="21"/>
      <c r="BF24" s="21"/>
      <c r="BG24" s="21"/>
      <c r="BH24" s="21"/>
      <c r="BI24" s="21"/>
    </row>
    <row r="25" spans="1:61" ht="19" customHeight="1" x14ac:dyDescent="0.25">
      <c r="A25" s="82"/>
      <c r="B25" s="82"/>
      <c r="C25" s="63" t="s">
        <v>78</v>
      </c>
      <c r="D25" s="54" t="s">
        <v>37</v>
      </c>
      <c r="E25" s="74">
        <v>564194.56649848528</v>
      </c>
      <c r="F25" s="26"/>
      <c r="G25" s="52"/>
      <c r="H25" s="28"/>
      <c r="I25" s="27"/>
      <c r="J25" s="27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0"/>
      <c r="AP25" s="20"/>
      <c r="AQ25" s="20"/>
      <c r="AR25" s="21"/>
      <c r="AS25" s="21"/>
      <c r="AU25" s="21"/>
      <c r="AV25" s="21"/>
      <c r="AW25" s="21"/>
      <c r="AX25" s="21"/>
      <c r="AY25" s="21"/>
      <c r="AZ25" s="21"/>
      <c r="BA25" s="21"/>
      <c r="BB25" s="21"/>
      <c r="BC25" s="21"/>
      <c r="BD25" s="47"/>
      <c r="BE25" s="21"/>
      <c r="BF25" s="21"/>
      <c r="BG25" s="21"/>
      <c r="BH25" s="21"/>
      <c r="BI25" s="21"/>
    </row>
    <row r="26" spans="1:61" ht="19" customHeight="1" x14ac:dyDescent="0.25">
      <c r="A26" s="82"/>
      <c r="B26" s="82"/>
      <c r="C26" s="63" t="s">
        <v>79</v>
      </c>
      <c r="D26" s="54" t="s">
        <v>38</v>
      </c>
      <c r="E26" s="74">
        <v>730344.74024955346</v>
      </c>
      <c r="F26" s="26"/>
      <c r="G26" s="52"/>
      <c r="H26" s="28"/>
      <c r="I26" s="27"/>
      <c r="J26" s="27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0"/>
      <c r="AP26" s="20"/>
      <c r="AQ26" s="20"/>
      <c r="AR26" s="21"/>
      <c r="AS26" s="21"/>
      <c r="AU26" s="21"/>
      <c r="AV26" s="21"/>
      <c r="AW26" s="21"/>
      <c r="AX26" s="21"/>
      <c r="AY26" s="21"/>
      <c r="AZ26" s="21"/>
      <c r="BA26" s="21"/>
      <c r="BB26" s="21"/>
      <c r="BC26" s="21"/>
      <c r="BD26" s="47"/>
      <c r="BE26" s="21"/>
      <c r="BF26" s="21"/>
      <c r="BG26" s="21"/>
      <c r="BH26" s="21"/>
      <c r="BI26" s="21"/>
    </row>
    <row r="27" spans="1:61" ht="19" customHeight="1" x14ac:dyDescent="0.25">
      <c r="A27" s="82"/>
      <c r="B27" s="82"/>
      <c r="C27" s="63" t="s">
        <v>80</v>
      </c>
      <c r="D27" s="54" t="s">
        <v>39</v>
      </c>
      <c r="E27" s="74">
        <v>352397.84648181999</v>
      </c>
      <c r="F27" s="26"/>
      <c r="G27" s="52"/>
      <c r="H27" s="28"/>
      <c r="I27" s="27"/>
      <c r="J27" s="27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0"/>
      <c r="AP27" s="20"/>
      <c r="AQ27" s="20"/>
      <c r="AR27" s="21"/>
      <c r="AS27" s="21"/>
      <c r="AU27" s="21"/>
      <c r="AV27" s="21"/>
      <c r="AW27" s="21"/>
      <c r="AX27" s="21"/>
      <c r="AY27" s="21"/>
      <c r="AZ27" s="21"/>
      <c r="BA27" s="21"/>
      <c r="BB27" s="21"/>
      <c r="BC27" s="21"/>
      <c r="BD27" s="47"/>
      <c r="BE27" s="21"/>
      <c r="BF27" s="21"/>
      <c r="BG27" s="21"/>
      <c r="BH27" s="21"/>
      <c r="BI27" s="21"/>
    </row>
    <row r="28" spans="1:61" ht="19" customHeight="1" x14ac:dyDescent="0.25">
      <c r="A28" s="82"/>
      <c r="B28" s="82"/>
      <c r="C28" s="65" t="s">
        <v>81</v>
      </c>
      <c r="D28" s="56" t="s">
        <v>40</v>
      </c>
      <c r="E28" s="78">
        <v>35020.696497346871</v>
      </c>
      <c r="F28" s="26"/>
      <c r="G28" s="52"/>
      <c r="H28" s="28"/>
      <c r="I28" s="27"/>
      <c r="J28" s="27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0"/>
      <c r="AP28" s="20"/>
      <c r="AQ28" s="20"/>
      <c r="AR28" s="21"/>
      <c r="AS28" s="21"/>
      <c r="AU28" s="21"/>
      <c r="AV28" s="21"/>
      <c r="AW28" s="21"/>
      <c r="AX28" s="21"/>
      <c r="AY28" s="21"/>
      <c r="AZ28" s="21"/>
      <c r="BA28" s="21"/>
      <c r="BB28" s="21"/>
      <c r="BC28" s="21"/>
      <c r="BD28" s="47"/>
      <c r="BE28" s="21"/>
      <c r="BF28" s="21"/>
      <c r="BG28" s="21"/>
      <c r="BH28" s="21"/>
      <c r="BI28" s="21"/>
    </row>
    <row r="29" spans="1:61" ht="19" customHeight="1" x14ac:dyDescent="0.25">
      <c r="A29" s="82"/>
      <c r="B29" s="82"/>
      <c r="C29" s="63" t="s">
        <v>82</v>
      </c>
      <c r="D29" s="54" t="s">
        <v>41</v>
      </c>
      <c r="E29" s="74">
        <v>17510.348248673436</v>
      </c>
      <c r="F29" s="26"/>
      <c r="G29" s="52"/>
      <c r="H29" s="28"/>
      <c r="I29" s="27"/>
      <c r="J29" s="27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20"/>
      <c r="AP29" s="20"/>
      <c r="AQ29" s="20"/>
      <c r="AR29" s="21"/>
      <c r="AS29" s="21"/>
      <c r="AU29" s="21"/>
      <c r="AV29" s="21"/>
      <c r="AW29" s="21"/>
      <c r="AX29" s="21"/>
      <c r="AY29" s="21"/>
      <c r="AZ29" s="21"/>
      <c r="BA29" s="21"/>
      <c r="BB29" s="21"/>
      <c r="BC29" s="21"/>
      <c r="BD29" s="47"/>
      <c r="BE29" s="21"/>
      <c r="BF29" s="21"/>
      <c r="BG29" s="21"/>
      <c r="BH29" s="21"/>
      <c r="BI29" s="21"/>
    </row>
    <row r="30" spans="1:61" ht="19" customHeight="1" x14ac:dyDescent="0.25">
      <c r="A30" s="82"/>
      <c r="B30" s="82"/>
      <c r="C30" s="63" t="s">
        <v>83</v>
      </c>
      <c r="D30" s="54" t="s">
        <v>42</v>
      </c>
      <c r="E30" s="74">
        <v>17510.348248673436</v>
      </c>
      <c r="F30" s="26"/>
      <c r="G30" s="52"/>
      <c r="H30" s="28"/>
      <c r="I30" s="27"/>
      <c r="J30" s="27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20"/>
      <c r="AP30" s="20"/>
      <c r="AQ30" s="20"/>
      <c r="AR30" s="21"/>
      <c r="AS30" s="21"/>
      <c r="AU30" s="21"/>
      <c r="AV30" s="21"/>
      <c r="AW30" s="21"/>
      <c r="AX30" s="21"/>
      <c r="AY30" s="21"/>
      <c r="AZ30" s="21"/>
      <c r="BA30" s="21"/>
      <c r="BB30" s="21"/>
      <c r="BC30" s="21"/>
      <c r="BD30" s="47"/>
      <c r="BE30" s="21"/>
      <c r="BF30" s="21"/>
      <c r="BG30" s="21"/>
      <c r="BH30" s="21"/>
      <c r="BI30" s="21"/>
    </row>
    <row r="31" spans="1:61" ht="19" customHeight="1" x14ac:dyDescent="0.25">
      <c r="A31" s="82"/>
      <c r="B31" s="82"/>
      <c r="C31" s="65" t="s">
        <v>84</v>
      </c>
      <c r="D31" s="56" t="s">
        <v>43</v>
      </c>
      <c r="E31" s="78">
        <v>1071520.8918281479</v>
      </c>
      <c r="F31" s="26"/>
      <c r="G31" s="52"/>
      <c r="H31" s="28"/>
      <c r="I31" s="27"/>
      <c r="J31" s="27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0"/>
      <c r="AP31" s="20"/>
      <c r="AQ31" s="20"/>
      <c r="AR31" s="21"/>
      <c r="AS31" s="21"/>
      <c r="AU31" s="21"/>
      <c r="AV31" s="21"/>
      <c r="AW31" s="21"/>
      <c r="AX31" s="21"/>
      <c r="AY31" s="21"/>
      <c r="AZ31" s="21"/>
      <c r="BA31" s="21"/>
      <c r="BB31" s="21"/>
      <c r="BC31" s="21"/>
      <c r="BD31" s="47"/>
      <c r="BE31" s="21"/>
      <c r="BF31" s="21"/>
      <c r="BG31" s="21"/>
      <c r="BH31" s="21"/>
      <c r="BI31" s="21"/>
    </row>
    <row r="32" spans="1:61" ht="19" customHeight="1" x14ac:dyDescent="0.25">
      <c r="A32" s="82"/>
      <c r="B32" s="82"/>
      <c r="C32" s="63" t="s">
        <v>85</v>
      </c>
      <c r="D32" s="54" t="s">
        <v>44</v>
      </c>
      <c r="E32" s="74">
        <v>26788.0222957037</v>
      </c>
      <c r="F32" s="26"/>
      <c r="G32" s="52"/>
      <c r="H32" s="28"/>
      <c r="I32" s="27"/>
      <c r="J32" s="27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0"/>
      <c r="AP32" s="20"/>
      <c r="AQ32" s="20"/>
      <c r="AR32" s="21"/>
      <c r="AS32" s="21"/>
      <c r="AU32" s="21"/>
      <c r="AV32" s="21"/>
      <c r="AW32" s="21"/>
      <c r="AX32" s="21"/>
      <c r="AY32" s="21"/>
      <c r="AZ32" s="21"/>
      <c r="BA32" s="21"/>
      <c r="BB32" s="21"/>
      <c r="BC32" s="21"/>
      <c r="BD32" s="47"/>
      <c r="BE32" s="21"/>
      <c r="BF32" s="21"/>
      <c r="BG32" s="21"/>
      <c r="BH32" s="21"/>
      <c r="BI32" s="21"/>
    </row>
    <row r="33" spans="1:61" ht="19" customHeight="1" x14ac:dyDescent="0.25">
      <c r="A33" s="82"/>
      <c r="B33" s="82"/>
      <c r="C33" s="63" t="s">
        <v>86</v>
      </c>
      <c r="D33" s="54" t="s">
        <v>45</v>
      </c>
      <c r="E33" s="74">
        <v>26788.0222957037</v>
      </c>
      <c r="F33" s="26"/>
      <c r="G33" s="52"/>
      <c r="H33" s="28"/>
      <c r="I33" s="27"/>
      <c r="J33" s="27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0"/>
      <c r="AP33" s="20"/>
      <c r="AQ33" s="20"/>
      <c r="AR33" s="21"/>
      <c r="AS33" s="21"/>
      <c r="AU33" s="21"/>
      <c r="AV33" s="21"/>
      <c r="AW33" s="21"/>
      <c r="AX33" s="21"/>
      <c r="AY33" s="21"/>
      <c r="AZ33" s="21"/>
      <c r="BA33" s="21"/>
      <c r="BB33" s="21"/>
      <c r="BC33" s="21"/>
      <c r="BD33" s="47"/>
      <c r="BE33" s="21"/>
      <c r="BF33" s="21"/>
      <c r="BG33" s="21"/>
      <c r="BH33" s="21"/>
      <c r="BI33" s="21"/>
    </row>
    <row r="34" spans="1:61" ht="19" customHeight="1" x14ac:dyDescent="0.25">
      <c r="A34" s="82"/>
      <c r="B34" s="82"/>
      <c r="C34" s="63" t="s">
        <v>87</v>
      </c>
      <c r="D34" s="54" t="s">
        <v>46</v>
      </c>
      <c r="E34" s="74">
        <v>857216.71346251841</v>
      </c>
      <c r="F34" s="26"/>
      <c r="G34" s="52"/>
      <c r="H34" s="28"/>
      <c r="I34" s="27"/>
      <c r="J34" s="27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0"/>
      <c r="AP34" s="20"/>
      <c r="AQ34" s="20"/>
      <c r="AR34" s="21"/>
      <c r="AS34" s="21"/>
      <c r="AU34" s="21"/>
      <c r="AV34" s="21"/>
      <c r="AW34" s="21"/>
      <c r="AX34" s="21"/>
      <c r="AY34" s="21"/>
      <c r="AZ34" s="21"/>
      <c r="BA34" s="21"/>
      <c r="BB34" s="21"/>
      <c r="BC34" s="21"/>
      <c r="BD34" s="47"/>
      <c r="BE34" s="21"/>
      <c r="BF34" s="21"/>
      <c r="BG34" s="21"/>
      <c r="BH34" s="21"/>
      <c r="BI34" s="21"/>
    </row>
    <row r="35" spans="1:61" ht="19" customHeight="1" x14ac:dyDescent="0.25">
      <c r="A35" s="82"/>
      <c r="B35" s="82"/>
      <c r="C35" s="63" t="s">
        <v>88</v>
      </c>
      <c r="D35" s="54" t="s">
        <v>39</v>
      </c>
      <c r="E35" s="74">
        <v>160728.13377422219</v>
      </c>
      <c r="F35" s="26"/>
      <c r="G35" s="52"/>
      <c r="H35" s="28"/>
      <c r="I35" s="27"/>
      <c r="J35" s="27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0"/>
      <c r="AP35" s="20"/>
      <c r="AQ35" s="20"/>
      <c r="AR35" s="21"/>
      <c r="AS35" s="21"/>
      <c r="AU35" s="21"/>
      <c r="AV35" s="21"/>
      <c r="AW35" s="21"/>
      <c r="AX35" s="21"/>
      <c r="AY35" s="21"/>
      <c r="AZ35" s="21"/>
      <c r="BA35" s="21"/>
      <c r="BB35" s="21"/>
      <c r="BC35" s="21"/>
      <c r="BD35" s="47"/>
      <c r="BE35" s="21"/>
      <c r="BF35" s="21"/>
      <c r="BG35" s="21"/>
      <c r="BH35" s="21"/>
      <c r="BI35" s="21"/>
    </row>
    <row r="36" spans="1:61" ht="19" customHeight="1" x14ac:dyDescent="0.25">
      <c r="A36" s="82"/>
      <c r="B36" s="82"/>
      <c r="C36" s="65" t="s">
        <v>89</v>
      </c>
      <c r="D36" s="56" t="s">
        <v>47</v>
      </c>
      <c r="E36" s="78">
        <v>1765540.1097667799</v>
      </c>
      <c r="F36" s="26"/>
      <c r="G36" s="52"/>
      <c r="H36" s="28"/>
      <c r="I36" s="27"/>
      <c r="J36" s="27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0"/>
      <c r="AP36" s="20"/>
      <c r="AQ36" s="20"/>
      <c r="AR36" s="21"/>
      <c r="AS36" s="21"/>
      <c r="AU36" s="21"/>
      <c r="AV36" s="21"/>
      <c r="AW36" s="21"/>
      <c r="AX36" s="21"/>
      <c r="AY36" s="21"/>
      <c r="AZ36" s="21"/>
      <c r="BA36" s="21"/>
      <c r="BB36" s="21"/>
      <c r="BC36" s="21"/>
      <c r="BD36" s="47"/>
      <c r="BE36" s="21"/>
      <c r="BF36" s="21"/>
      <c r="BG36" s="21"/>
      <c r="BH36" s="21"/>
      <c r="BI36" s="21"/>
    </row>
    <row r="37" spans="1:61" ht="19" customHeight="1" x14ac:dyDescent="0.25">
      <c r="A37" s="82"/>
      <c r="B37" s="82"/>
      <c r="C37" s="63" t="s">
        <v>90</v>
      </c>
      <c r="D37" s="54" t="s">
        <v>48</v>
      </c>
      <c r="E37" s="74">
        <v>31870.965922563053</v>
      </c>
      <c r="F37" s="26"/>
      <c r="G37" s="52"/>
      <c r="H37" s="28"/>
      <c r="I37" s="27"/>
      <c r="J37" s="27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0"/>
      <c r="AP37" s="20"/>
      <c r="AQ37" s="20"/>
      <c r="AR37" s="21"/>
      <c r="AS37" s="21"/>
      <c r="AU37" s="21"/>
      <c r="AV37" s="21"/>
      <c r="AW37" s="21"/>
      <c r="AX37" s="21"/>
      <c r="AY37" s="21"/>
      <c r="AZ37" s="21"/>
      <c r="BA37" s="21"/>
      <c r="BB37" s="21"/>
      <c r="BC37" s="21"/>
      <c r="BD37" s="47"/>
      <c r="BE37" s="21"/>
      <c r="BF37" s="21"/>
      <c r="BG37" s="21"/>
      <c r="BH37" s="21"/>
      <c r="BI37" s="21"/>
    </row>
    <row r="38" spans="1:61" ht="19" customHeight="1" x14ac:dyDescent="0.25">
      <c r="A38" s="82"/>
      <c r="B38" s="82"/>
      <c r="C38" s="63" t="s">
        <v>91</v>
      </c>
      <c r="D38" s="54" t="s">
        <v>49</v>
      </c>
      <c r="E38" s="74">
        <v>302080.75252902415</v>
      </c>
      <c r="F38" s="26"/>
      <c r="G38" s="52"/>
      <c r="H38" s="28"/>
      <c r="I38" s="27"/>
      <c r="J38" s="27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0"/>
      <c r="AP38" s="20"/>
      <c r="AQ38" s="20"/>
      <c r="AR38" s="21"/>
      <c r="AS38" s="21"/>
      <c r="AU38" s="21"/>
      <c r="AV38" s="21"/>
      <c r="AW38" s="21"/>
      <c r="AX38" s="21"/>
      <c r="AY38" s="21"/>
      <c r="AZ38" s="21"/>
      <c r="BA38" s="21"/>
      <c r="BB38" s="21"/>
      <c r="BC38" s="21"/>
      <c r="BD38" s="47"/>
      <c r="BE38" s="21"/>
      <c r="BF38" s="21"/>
      <c r="BG38" s="21"/>
      <c r="BH38" s="21"/>
      <c r="BI38" s="21"/>
    </row>
    <row r="39" spans="1:61" ht="19" customHeight="1" x14ac:dyDescent="0.25">
      <c r="A39" s="82"/>
      <c r="B39" s="82"/>
      <c r="C39" s="63" t="s">
        <v>92</v>
      </c>
      <c r="D39" s="54" t="s">
        <v>50</v>
      </c>
      <c r="E39" s="74">
        <v>1198628.3407727387</v>
      </c>
      <c r="F39" s="26"/>
      <c r="G39" s="52"/>
      <c r="H39" s="28"/>
      <c r="I39" s="27"/>
      <c r="J39" s="27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0"/>
      <c r="AP39" s="20"/>
      <c r="AQ39" s="20"/>
      <c r="AR39" s="21"/>
      <c r="AS39" s="21"/>
      <c r="AU39" s="21"/>
      <c r="AV39" s="21"/>
      <c r="AW39" s="21"/>
      <c r="AX39" s="21"/>
      <c r="AY39" s="21"/>
      <c r="AZ39" s="21"/>
      <c r="BA39" s="21"/>
      <c r="BB39" s="21"/>
      <c r="BC39" s="21"/>
      <c r="BD39" s="47"/>
      <c r="BE39" s="21"/>
      <c r="BF39" s="21"/>
      <c r="BG39" s="21"/>
      <c r="BH39" s="21"/>
      <c r="BI39" s="21"/>
    </row>
    <row r="40" spans="1:61" ht="19" customHeight="1" x14ac:dyDescent="0.25">
      <c r="A40" s="82"/>
      <c r="B40" s="82"/>
      <c r="C40" s="63" t="s">
        <v>93</v>
      </c>
      <c r="D40" s="54" t="s">
        <v>39</v>
      </c>
      <c r="E40" s="74">
        <v>232960.05054245394</v>
      </c>
      <c r="F40" s="26"/>
      <c r="G40" s="52"/>
      <c r="H40" s="28"/>
      <c r="I40" s="27"/>
      <c r="J40" s="27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0"/>
      <c r="AP40" s="20"/>
      <c r="AQ40" s="20"/>
      <c r="AR40" s="21"/>
      <c r="AS40" s="21"/>
      <c r="AU40" s="21"/>
      <c r="AV40" s="21"/>
      <c r="AW40" s="21"/>
      <c r="AX40" s="21"/>
      <c r="AY40" s="21"/>
      <c r="AZ40" s="21"/>
      <c r="BA40" s="21"/>
      <c r="BB40" s="21"/>
      <c r="BC40" s="21"/>
      <c r="BD40" s="47"/>
      <c r="BE40" s="21"/>
      <c r="BF40" s="21"/>
      <c r="BG40" s="21"/>
      <c r="BH40" s="21"/>
      <c r="BI40" s="21"/>
    </row>
    <row r="41" spans="1:61" ht="19" customHeight="1" x14ac:dyDescent="0.25">
      <c r="A41" s="82"/>
      <c r="B41" s="82"/>
      <c r="C41" s="66" t="s">
        <v>94</v>
      </c>
      <c r="D41" s="57" t="s">
        <v>51</v>
      </c>
      <c r="E41" s="77">
        <v>279599.55026658694</v>
      </c>
      <c r="F41" s="26"/>
      <c r="G41" s="52"/>
      <c r="H41" s="28"/>
      <c r="I41" s="27"/>
      <c r="J41" s="27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20"/>
      <c r="AP41" s="20"/>
      <c r="AQ41" s="20"/>
      <c r="AR41" s="21"/>
      <c r="AS41" s="21"/>
      <c r="AU41" s="21"/>
      <c r="AV41" s="21"/>
      <c r="AW41" s="21"/>
      <c r="AX41" s="21"/>
      <c r="AY41" s="21"/>
      <c r="AZ41" s="21"/>
      <c r="BA41" s="21"/>
      <c r="BB41" s="21"/>
      <c r="BC41" s="21"/>
      <c r="BD41" s="47"/>
      <c r="BE41" s="21"/>
      <c r="BF41" s="21"/>
      <c r="BG41" s="21"/>
      <c r="BH41" s="21"/>
      <c r="BI41" s="21"/>
    </row>
    <row r="42" spans="1:61" ht="19" customHeight="1" x14ac:dyDescent="0.25">
      <c r="A42" s="82"/>
      <c r="B42" s="82"/>
      <c r="C42" s="63" t="s">
        <v>95</v>
      </c>
      <c r="D42" s="54" t="s">
        <v>48</v>
      </c>
      <c r="E42" s="74">
        <v>14482.612597209953</v>
      </c>
      <c r="F42" s="26"/>
      <c r="G42" s="52"/>
      <c r="H42" s="28"/>
      <c r="I42" s="27"/>
      <c r="J42" s="27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20"/>
      <c r="AP42" s="20"/>
      <c r="AQ42" s="20"/>
      <c r="AR42" s="21"/>
      <c r="AS42" s="21"/>
      <c r="AU42" s="21"/>
      <c r="AV42" s="21"/>
      <c r="AW42" s="21"/>
      <c r="AX42" s="21"/>
      <c r="AY42" s="21"/>
      <c r="AZ42" s="21"/>
      <c r="BA42" s="21"/>
      <c r="BB42" s="21"/>
      <c r="BC42" s="21"/>
      <c r="BD42" s="47"/>
      <c r="BE42" s="21"/>
      <c r="BF42" s="21"/>
      <c r="BG42" s="21"/>
      <c r="BH42" s="21"/>
      <c r="BI42" s="21"/>
    </row>
    <row r="43" spans="1:61" ht="19" customHeight="1" x14ac:dyDescent="0.25">
      <c r="A43" s="82"/>
      <c r="B43" s="82"/>
      <c r="C43" s="63" t="s">
        <v>96</v>
      </c>
      <c r="D43" s="54" t="s">
        <v>52</v>
      </c>
      <c r="E43" s="74">
        <v>207186.48728053717</v>
      </c>
      <c r="F43" s="26"/>
      <c r="G43" s="52"/>
      <c r="H43" s="28"/>
      <c r="I43" s="27"/>
      <c r="J43" s="27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20"/>
      <c r="AP43" s="20"/>
      <c r="AQ43" s="20"/>
      <c r="AR43" s="21"/>
      <c r="AS43" s="21"/>
      <c r="AU43" s="21"/>
      <c r="AV43" s="21"/>
      <c r="AW43" s="21"/>
      <c r="AX43" s="21"/>
      <c r="AY43" s="21"/>
      <c r="AZ43" s="21"/>
      <c r="BA43" s="21"/>
      <c r="BB43" s="21"/>
      <c r="BC43" s="21"/>
      <c r="BD43" s="47"/>
      <c r="BE43" s="21"/>
      <c r="BF43" s="21"/>
      <c r="BG43" s="21"/>
      <c r="BH43" s="21"/>
      <c r="BI43" s="21"/>
    </row>
    <row r="44" spans="1:61" ht="19" customHeight="1" x14ac:dyDescent="0.25">
      <c r="A44" s="82"/>
      <c r="B44" s="82"/>
      <c r="C44" s="63" t="s">
        <v>97</v>
      </c>
      <c r="D44" s="54" t="s">
        <v>53</v>
      </c>
      <c r="E44" s="74">
        <v>57930.45038883981</v>
      </c>
      <c r="F44" s="26"/>
      <c r="G44" s="52"/>
      <c r="H44" s="28"/>
      <c r="I44" s="27"/>
      <c r="J44" s="27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20"/>
      <c r="AP44" s="20"/>
      <c r="AQ44" s="20"/>
      <c r="AR44" s="21"/>
      <c r="AS44" s="21"/>
      <c r="AU44" s="21"/>
      <c r="AV44" s="21"/>
      <c r="AW44" s="21"/>
      <c r="AX44" s="21"/>
      <c r="AY44" s="21"/>
      <c r="AZ44" s="21"/>
      <c r="BA44" s="21"/>
      <c r="BB44" s="21"/>
      <c r="BC44" s="21"/>
      <c r="BD44" s="47"/>
      <c r="BE44" s="21"/>
      <c r="BF44" s="21"/>
      <c r="BG44" s="21"/>
      <c r="BH44" s="21"/>
      <c r="BI44" s="21"/>
    </row>
    <row r="45" spans="1:61" ht="19" customHeight="1" x14ac:dyDescent="0.25">
      <c r="A45" s="82"/>
      <c r="B45" s="82"/>
      <c r="C45" s="66" t="s">
        <v>98</v>
      </c>
      <c r="D45" s="57" t="s">
        <v>54</v>
      </c>
      <c r="E45" s="77">
        <v>101561.78750284686</v>
      </c>
      <c r="F45" s="26"/>
      <c r="G45" s="52"/>
      <c r="H45" s="28"/>
      <c r="I45" s="27"/>
      <c r="J45" s="27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20"/>
      <c r="AP45" s="20"/>
      <c r="AQ45" s="20"/>
      <c r="AR45" s="21"/>
      <c r="AS45" s="21"/>
      <c r="AU45" s="21"/>
      <c r="AV45" s="21"/>
      <c r="AW45" s="21"/>
      <c r="AX45" s="21"/>
      <c r="AY45" s="21"/>
      <c r="AZ45" s="21"/>
      <c r="BA45" s="21"/>
      <c r="BB45" s="21"/>
      <c r="BC45" s="21"/>
      <c r="BD45" s="47"/>
      <c r="BE45" s="21"/>
      <c r="BF45" s="21"/>
      <c r="BG45" s="21"/>
      <c r="BH45" s="21"/>
      <c r="BI45" s="21"/>
    </row>
    <row r="46" spans="1:61" ht="19" customHeight="1" x14ac:dyDescent="0.25">
      <c r="A46" s="82"/>
      <c r="B46" s="82"/>
      <c r="C46" s="63" t="s">
        <v>99</v>
      </c>
      <c r="D46" s="54" t="s">
        <v>55</v>
      </c>
      <c r="E46" s="74">
        <v>7241.3062986049763</v>
      </c>
      <c r="F46" s="26"/>
      <c r="G46" s="52"/>
      <c r="H46" s="28"/>
      <c r="I46" s="27"/>
      <c r="J46" s="27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20"/>
      <c r="AP46" s="20"/>
      <c r="AQ46" s="20"/>
      <c r="AR46" s="21"/>
      <c r="AS46" s="21"/>
      <c r="AU46" s="21"/>
      <c r="AV46" s="21"/>
      <c r="AW46" s="21"/>
      <c r="AX46" s="21"/>
      <c r="AY46" s="21"/>
      <c r="AZ46" s="21"/>
      <c r="BA46" s="21"/>
      <c r="BB46" s="21"/>
      <c r="BC46" s="21"/>
      <c r="BD46" s="47"/>
      <c r="BE46" s="21"/>
      <c r="BF46" s="21"/>
      <c r="BG46" s="21"/>
      <c r="BH46" s="21"/>
      <c r="BI46" s="21"/>
    </row>
    <row r="47" spans="1:61" ht="19" customHeight="1" x14ac:dyDescent="0.25">
      <c r="A47" s="82"/>
      <c r="B47" s="82"/>
      <c r="C47" s="63" t="s">
        <v>100</v>
      </c>
      <c r="D47" s="54" t="s">
        <v>56</v>
      </c>
      <c r="E47" s="74">
        <v>65355.256009821969</v>
      </c>
      <c r="F47" s="26"/>
      <c r="G47" s="52"/>
      <c r="H47" s="28"/>
      <c r="I47" s="27"/>
      <c r="J47" s="27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20"/>
      <c r="AP47" s="20"/>
      <c r="AQ47" s="20"/>
      <c r="AR47" s="21"/>
      <c r="AS47" s="21"/>
      <c r="AU47" s="21"/>
      <c r="AV47" s="21"/>
      <c r="AW47" s="21"/>
      <c r="AX47" s="21"/>
      <c r="AY47" s="21"/>
      <c r="AZ47" s="21"/>
      <c r="BA47" s="21"/>
      <c r="BB47" s="21"/>
      <c r="BC47" s="21"/>
      <c r="BD47" s="47"/>
      <c r="BE47" s="21"/>
      <c r="BF47" s="21"/>
      <c r="BG47" s="21"/>
      <c r="BH47" s="21"/>
      <c r="BI47" s="21"/>
    </row>
    <row r="48" spans="1:61" ht="19" customHeight="1" x14ac:dyDescent="0.25">
      <c r="A48" s="82"/>
      <c r="B48" s="82"/>
      <c r="C48" s="63" t="s">
        <v>101</v>
      </c>
      <c r="D48" s="54" t="s">
        <v>39</v>
      </c>
      <c r="E48" s="74">
        <v>28965.225194419905</v>
      </c>
      <c r="F48" s="26"/>
      <c r="G48" s="52"/>
      <c r="H48" s="28"/>
      <c r="I48" s="27"/>
      <c r="J48" s="27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20"/>
      <c r="AP48" s="20"/>
      <c r="AQ48" s="20"/>
      <c r="AR48" s="21"/>
      <c r="AS48" s="21"/>
      <c r="AU48" s="21"/>
      <c r="AV48" s="21"/>
      <c r="AW48" s="21"/>
      <c r="AX48" s="21"/>
      <c r="AY48" s="21"/>
      <c r="AZ48" s="21"/>
      <c r="BA48" s="21"/>
      <c r="BB48" s="21"/>
      <c r="BC48" s="21"/>
      <c r="BD48" s="47"/>
      <c r="BE48" s="21"/>
      <c r="BF48" s="21"/>
      <c r="BG48" s="21"/>
      <c r="BH48" s="21"/>
      <c r="BI48" s="21"/>
    </row>
    <row r="49" spans="1:61" ht="19" customHeight="1" x14ac:dyDescent="0.25">
      <c r="A49" s="88">
        <v>3</v>
      </c>
      <c r="B49" s="88" t="s">
        <v>102</v>
      </c>
      <c r="C49" s="67">
        <v>3</v>
      </c>
      <c r="D49" s="69" t="s">
        <v>148</v>
      </c>
      <c r="E49" s="79">
        <v>1154614.0728874996</v>
      </c>
      <c r="F49" s="16">
        <v>2.5000000000000001E-2</v>
      </c>
      <c r="G49" s="34">
        <v>1</v>
      </c>
      <c r="H49" s="18">
        <v>1</v>
      </c>
      <c r="I49" s="27">
        <f t="shared" si="1"/>
        <v>1</v>
      </c>
      <c r="J49" s="27">
        <v>2</v>
      </c>
      <c r="K49" s="36">
        <f t="shared" ref="K49:AN49" si="10">IF(K$5=$I49,0.6,IF($I49+$J49=K$5,0.4,IF(AND(K$5&lt;=$I49+$J49,K$5&gt;=$G49),0,"")))</f>
        <v>0.6</v>
      </c>
      <c r="L49" s="36">
        <f t="shared" si="10"/>
        <v>0</v>
      </c>
      <c r="M49" s="36">
        <f t="shared" si="10"/>
        <v>0.4</v>
      </c>
      <c r="N49" s="36" t="str">
        <f t="shared" si="10"/>
        <v/>
      </c>
      <c r="O49" s="36" t="str">
        <f t="shared" si="10"/>
        <v/>
      </c>
      <c r="P49" s="36" t="str">
        <f t="shared" si="10"/>
        <v/>
      </c>
      <c r="Q49" s="36" t="str">
        <f t="shared" si="10"/>
        <v/>
      </c>
      <c r="R49" s="36" t="str">
        <f t="shared" si="10"/>
        <v/>
      </c>
      <c r="S49" s="36" t="str">
        <f t="shared" si="10"/>
        <v/>
      </c>
      <c r="T49" s="36" t="str">
        <f t="shared" si="10"/>
        <v/>
      </c>
      <c r="U49" s="36" t="str">
        <f t="shared" si="10"/>
        <v/>
      </c>
      <c r="V49" s="36" t="str">
        <f t="shared" si="10"/>
        <v/>
      </c>
      <c r="W49" s="36" t="str">
        <f t="shared" si="10"/>
        <v/>
      </c>
      <c r="X49" s="36" t="str">
        <f t="shared" si="10"/>
        <v/>
      </c>
      <c r="Y49" s="36" t="str">
        <f t="shared" si="10"/>
        <v/>
      </c>
      <c r="Z49" s="36" t="str">
        <f t="shared" si="10"/>
        <v/>
      </c>
      <c r="AA49" s="36" t="str">
        <f t="shared" si="10"/>
        <v/>
      </c>
      <c r="AB49" s="36" t="str">
        <f t="shared" si="10"/>
        <v/>
      </c>
      <c r="AC49" s="36" t="str">
        <f t="shared" si="10"/>
        <v/>
      </c>
      <c r="AD49" s="36" t="str">
        <f t="shared" si="10"/>
        <v/>
      </c>
      <c r="AE49" s="36" t="str">
        <f t="shared" si="10"/>
        <v/>
      </c>
      <c r="AF49" s="36" t="str">
        <f t="shared" si="10"/>
        <v/>
      </c>
      <c r="AG49" s="36" t="str">
        <f t="shared" si="10"/>
        <v/>
      </c>
      <c r="AH49" s="36" t="str">
        <f t="shared" si="10"/>
        <v/>
      </c>
      <c r="AI49" s="36" t="str">
        <f t="shared" si="10"/>
        <v/>
      </c>
      <c r="AJ49" s="36" t="str">
        <f t="shared" si="10"/>
        <v/>
      </c>
      <c r="AK49" s="36" t="str">
        <f t="shared" si="10"/>
        <v/>
      </c>
      <c r="AL49" s="36" t="str">
        <f t="shared" si="10"/>
        <v/>
      </c>
      <c r="AM49" s="36" t="str">
        <f t="shared" si="10"/>
        <v/>
      </c>
      <c r="AN49" s="36" t="str">
        <f t="shared" si="10"/>
        <v/>
      </c>
      <c r="AO49" s="20"/>
      <c r="AP49" s="20"/>
      <c r="AQ49" s="20"/>
      <c r="AR49" s="21"/>
      <c r="AS49" s="21"/>
      <c r="AU49" s="21"/>
      <c r="AV49" s="21"/>
      <c r="AW49" s="21"/>
      <c r="AX49" s="21"/>
      <c r="AY49" s="21"/>
      <c r="AZ49" s="21"/>
      <c r="BA49" s="21"/>
      <c r="BB49" s="21"/>
      <c r="BC49" s="21"/>
      <c r="BD49" s="47"/>
      <c r="BE49" s="21"/>
      <c r="BF49" s="21"/>
      <c r="BG49" s="21"/>
      <c r="BH49" s="21"/>
      <c r="BI49" s="21"/>
    </row>
    <row r="50" spans="1:61" ht="19" customHeight="1" x14ac:dyDescent="0.25">
      <c r="A50" s="88"/>
      <c r="B50" s="88"/>
      <c r="C50" s="68" t="s">
        <v>103</v>
      </c>
      <c r="D50" s="70" t="s">
        <v>149</v>
      </c>
      <c r="E50" s="80">
        <v>215404.45430405939</v>
      </c>
      <c r="F50" s="26"/>
      <c r="G50" s="52"/>
      <c r="H50" s="28"/>
      <c r="I50" s="27"/>
      <c r="J50" s="27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20"/>
      <c r="AP50" s="20"/>
      <c r="AQ50" s="20"/>
      <c r="AR50" s="21"/>
      <c r="AS50" s="21"/>
      <c r="AU50" s="21"/>
      <c r="AV50" s="21"/>
      <c r="AW50" s="21"/>
      <c r="AX50" s="21"/>
      <c r="AY50" s="21"/>
      <c r="AZ50" s="21"/>
      <c r="BA50" s="21"/>
      <c r="BB50" s="21"/>
      <c r="BC50" s="21"/>
      <c r="BD50" s="47"/>
      <c r="BE50" s="21"/>
      <c r="BF50" s="21"/>
      <c r="BG50" s="21"/>
      <c r="BH50" s="21"/>
      <c r="BI50" s="21"/>
    </row>
    <row r="51" spans="1:61" ht="19" customHeight="1" x14ac:dyDescent="0.25">
      <c r="A51" s="88"/>
      <c r="B51" s="88"/>
      <c r="C51" s="66" t="s">
        <v>104</v>
      </c>
      <c r="D51" s="57" t="s">
        <v>150</v>
      </c>
      <c r="E51" s="77">
        <v>67313.891970018536</v>
      </c>
      <c r="F51" s="26"/>
      <c r="G51" s="52"/>
      <c r="H51" s="28"/>
      <c r="I51" s="27"/>
      <c r="J51" s="27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20"/>
      <c r="AP51" s="20"/>
      <c r="AQ51" s="20"/>
      <c r="AR51" s="21"/>
      <c r="AS51" s="21"/>
      <c r="AU51" s="21"/>
      <c r="AV51" s="21"/>
      <c r="AW51" s="21"/>
      <c r="AX51" s="21"/>
      <c r="AY51" s="21"/>
      <c r="AZ51" s="21"/>
      <c r="BA51" s="21"/>
      <c r="BB51" s="21"/>
      <c r="BC51" s="21"/>
      <c r="BD51" s="47"/>
      <c r="BE51" s="21"/>
      <c r="BF51" s="21"/>
      <c r="BG51" s="21"/>
      <c r="BH51" s="21"/>
      <c r="BI51" s="21"/>
    </row>
    <row r="52" spans="1:61" ht="19" customHeight="1" x14ac:dyDescent="0.25">
      <c r="A52" s="88"/>
      <c r="B52" s="88"/>
      <c r="C52" s="63" t="s">
        <v>105</v>
      </c>
      <c r="D52" s="54" t="s">
        <v>151</v>
      </c>
      <c r="E52" s="74">
        <v>26925.556788007416</v>
      </c>
      <c r="F52" s="26"/>
      <c r="G52" s="52"/>
      <c r="H52" s="28"/>
      <c r="I52" s="27"/>
      <c r="J52" s="27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20"/>
      <c r="AP52" s="20"/>
      <c r="AQ52" s="20"/>
      <c r="AR52" s="21"/>
      <c r="AS52" s="21"/>
      <c r="AU52" s="21"/>
      <c r="AV52" s="21"/>
      <c r="AW52" s="21"/>
      <c r="AX52" s="21"/>
      <c r="AY52" s="21"/>
      <c r="AZ52" s="21"/>
      <c r="BA52" s="21"/>
      <c r="BB52" s="21"/>
      <c r="BC52" s="21"/>
      <c r="BD52" s="47"/>
      <c r="BE52" s="21"/>
      <c r="BF52" s="21"/>
      <c r="BG52" s="21"/>
      <c r="BH52" s="21"/>
      <c r="BI52" s="21"/>
    </row>
    <row r="53" spans="1:61" ht="19" customHeight="1" x14ac:dyDescent="0.25">
      <c r="A53" s="88"/>
      <c r="B53" s="88"/>
      <c r="C53" s="63" t="s">
        <v>106</v>
      </c>
      <c r="D53" s="54" t="s">
        <v>152</v>
      </c>
      <c r="E53" s="74">
        <v>26925.556788007416</v>
      </c>
      <c r="F53" s="26"/>
      <c r="G53" s="52"/>
      <c r="H53" s="28"/>
      <c r="I53" s="27"/>
      <c r="J53" s="27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20"/>
      <c r="AP53" s="20"/>
      <c r="AQ53" s="20"/>
      <c r="AR53" s="21"/>
      <c r="AS53" s="21"/>
      <c r="AU53" s="21"/>
      <c r="AV53" s="21"/>
      <c r="AW53" s="21"/>
      <c r="AX53" s="21"/>
      <c r="AY53" s="21"/>
      <c r="AZ53" s="21"/>
      <c r="BA53" s="21"/>
      <c r="BB53" s="21"/>
      <c r="BC53" s="21"/>
      <c r="BD53" s="47"/>
      <c r="BE53" s="21"/>
      <c r="BF53" s="21"/>
      <c r="BG53" s="21"/>
      <c r="BH53" s="21"/>
      <c r="BI53" s="21"/>
    </row>
    <row r="54" spans="1:61" ht="19" customHeight="1" x14ac:dyDescent="0.25">
      <c r="A54" s="88"/>
      <c r="B54" s="88"/>
      <c r="C54" s="63" t="s">
        <v>107</v>
      </c>
      <c r="D54" s="54" t="s">
        <v>39</v>
      </c>
      <c r="E54" s="74">
        <v>13462.778394003708</v>
      </c>
      <c r="F54" s="26"/>
      <c r="G54" s="52"/>
      <c r="H54" s="28"/>
      <c r="I54" s="27"/>
      <c r="J54" s="27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20"/>
      <c r="AP54" s="20"/>
      <c r="AQ54" s="20"/>
      <c r="AR54" s="21"/>
      <c r="AS54" s="21"/>
      <c r="AU54" s="21"/>
      <c r="AV54" s="21"/>
      <c r="AW54" s="21"/>
      <c r="AX54" s="21"/>
      <c r="AY54" s="21"/>
      <c r="AZ54" s="21"/>
      <c r="BA54" s="21"/>
      <c r="BB54" s="21"/>
      <c r="BC54" s="21"/>
      <c r="BD54" s="47"/>
      <c r="BE54" s="21"/>
      <c r="BF54" s="21"/>
      <c r="BG54" s="21"/>
      <c r="BH54" s="21"/>
      <c r="BI54" s="21"/>
    </row>
    <row r="55" spans="1:61" ht="19" customHeight="1" x14ac:dyDescent="0.25">
      <c r="A55" s="88"/>
      <c r="B55" s="88"/>
      <c r="C55" s="66" t="s">
        <v>108</v>
      </c>
      <c r="D55" s="57" t="s">
        <v>153</v>
      </c>
      <c r="E55" s="77">
        <v>21540.445430405933</v>
      </c>
      <c r="F55" s="26"/>
      <c r="G55" s="52"/>
      <c r="H55" s="28"/>
      <c r="I55" s="27"/>
      <c r="J55" s="27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20"/>
      <c r="AP55" s="20"/>
      <c r="AQ55" s="20"/>
      <c r="AR55" s="21"/>
      <c r="AS55" s="21"/>
      <c r="AU55" s="21"/>
      <c r="AV55" s="21"/>
      <c r="AW55" s="21"/>
      <c r="AX55" s="21"/>
      <c r="AY55" s="21"/>
      <c r="AZ55" s="21"/>
      <c r="BA55" s="21"/>
      <c r="BB55" s="21"/>
      <c r="BC55" s="21"/>
      <c r="BD55" s="47"/>
      <c r="BE55" s="21"/>
      <c r="BF55" s="21"/>
      <c r="BG55" s="21"/>
      <c r="BH55" s="21"/>
      <c r="BI55" s="21"/>
    </row>
    <row r="56" spans="1:61" ht="19" customHeight="1" x14ac:dyDescent="0.25">
      <c r="A56" s="88"/>
      <c r="B56" s="88"/>
      <c r="C56" s="63" t="s">
        <v>109</v>
      </c>
      <c r="D56" s="54" t="s">
        <v>151</v>
      </c>
      <c r="E56" s="74">
        <v>10770.222715202966</v>
      </c>
      <c r="F56" s="26"/>
      <c r="G56" s="52"/>
      <c r="H56" s="28"/>
      <c r="I56" s="27"/>
      <c r="J56" s="27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20"/>
      <c r="AP56" s="20"/>
      <c r="AQ56" s="20"/>
      <c r="AR56" s="21"/>
      <c r="AS56" s="21"/>
      <c r="AU56" s="21"/>
      <c r="AV56" s="21"/>
      <c r="AW56" s="21"/>
      <c r="AX56" s="21"/>
      <c r="AY56" s="21"/>
      <c r="AZ56" s="21"/>
      <c r="BA56" s="21"/>
      <c r="BB56" s="21"/>
      <c r="BC56" s="21"/>
      <c r="BD56" s="47"/>
      <c r="BE56" s="21"/>
      <c r="BF56" s="21"/>
      <c r="BG56" s="21"/>
      <c r="BH56" s="21"/>
      <c r="BI56" s="21"/>
    </row>
    <row r="57" spans="1:61" ht="19" customHeight="1" x14ac:dyDescent="0.25">
      <c r="A57" s="88"/>
      <c r="B57" s="88"/>
      <c r="C57" s="63" t="s">
        <v>110</v>
      </c>
      <c r="D57" s="54" t="s">
        <v>39</v>
      </c>
      <c r="E57" s="74">
        <v>10770.222715202966</v>
      </c>
      <c r="F57" s="26"/>
      <c r="G57" s="52"/>
      <c r="H57" s="28"/>
      <c r="I57" s="27"/>
      <c r="J57" s="27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20"/>
      <c r="AP57" s="20"/>
      <c r="AQ57" s="20"/>
      <c r="AR57" s="21"/>
      <c r="AS57" s="21"/>
      <c r="AU57" s="21"/>
      <c r="AV57" s="21"/>
      <c r="AW57" s="21"/>
      <c r="AX57" s="21"/>
      <c r="AY57" s="21"/>
      <c r="AZ57" s="21"/>
      <c r="BA57" s="21"/>
      <c r="BB57" s="21"/>
      <c r="BC57" s="21"/>
      <c r="BD57" s="47"/>
      <c r="BE57" s="21"/>
      <c r="BF57" s="21"/>
      <c r="BG57" s="21"/>
      <c r="BH57" s="21"/>
      <c r="BI57" s="21"/>
    </row>
    <row r="58" spans="1:61" ht="19" customHeight="1" x14ac:dyDescent="0.25">
      <c r="A58" s="88"/>
      <c r="B58" s="88"/>
      <c r="C58" s="66" t="s">
        <v>111</v>
      </c>
      <c r="D58" s="57" t="s">
        <v>154</v>
      </c>
      <c r="E58" s="77">
        <v>18847.889751605187</v>
      </c>
      <c r="F58" s="26"/>
      <c r="G58" s="52"/>
      <c r="H58" s="28"/>
      <c r="I58" s="27"/>
      <c r="J58" s="27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20"/>
      <c r="AP58" s="20"/>
      <c r="AQ58" s="20"/>
      <c r="AR58" s="21"/>
      <c r="AS58" s="21"/>
      <c r="AU58" s="21"/>
      <c r="AV58" s="21"/>
      <c r="AW58" s="21"/>
      <c r="AX58" s="21"/>
      <c r="AY58" s="21"/>
      <c r="AZ58" s="21"/>
      <c r="BA58" s="21"/>
      <c r="BB58" s="21"/>
      <c r="BC58" s="21"/>
      <c r="BD58" s="47"/>
      <c r="BE58" s="21"/>
      <c r="BF58" s="21"/>
      <c r="BG58" s="21"/>
      <c r="BH58" s="21"/>
      <c r="BI58" s="21"/>
    </row>
    <row r="59" spans="1:61" ht="19" customHeight="1" x14ac:dyDescent="0.25">
      <c r="A59" s="88"/>
      <c r="B59" s="88"/>
      <c r="C59" s="63" t="s">
        <v>112</v>
      </c>
      <c r="D59" s="54" t="s">
        <v>151</v>
      </c>
      <c r="E59" s="74">
        <v>9423.9448758025937</v>
      </c>
      <c r="F59" s="26"/>
      <c r="G59" s="52"/>
      <c r="H59" s="28"/>
      <c r="I59" s="27"/>
      <c r="J59" s="27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20"/>
      <c r="AP59" s="20"/>
      <c r="AQ59" s="20"/>
      <c r="AR59" s="21"/>
      <c r="AS59" s="21"/>
      <c r="AU59" s="21"/>
      <c r="AV59" s="21"/>
      <c r="AW59" s="21"/>
      <c r="AX59" s="21"/>
      <c r="AY59" s="21"/>
      <c r="AZ59" s="21"/>
      <c r="BA59" s="21"/>
      <c r="BB59" s="21"/>
      <c r="BC59" s="21"/>
      <c r="BD59" s="47"/>
      <c r="BE59" s="21"/>
      <c r="BF59" s="21"/>
      <c r="BG59" s="21"/>
      <c r="BH59" s="21"/>
      <c r="BI59" s="21"/>
    </row>
    <row r="60" spans="1:61" ht="19" customHeight="1" x14ac:dyDescent="0.25">
      <c r="A60" s="88"/>
      <c r="B60" s="88"/>
      <c r="C60" s="63" t="s">
        <v>113</v>
      </c>
      <c r="D60" s="54" t="s">
        <v>39</v>
      </c>
      <c r="E60" s="74">
        <v>9423.9448758025937</v>
      </c>
      <c r="F60" s="26"/>
      <c r="G60" s="52"/>
      <c r="H60" s="28"/>
      <c r="I60" s="27"/>
      <c r="J60" s="27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20"/>
      <c r="AP60" s="20"/>
      <c r="AQ60" s="20"/>
      <c r="AR60" s="21"/>
      <c r="AS60" s="21"/>
      <c r="AU60" s="21"/>
      <c r="AV60" s="21"/>
      <c r="AW60" s="21"/>
      <c r="AX60" s="21"/>
      <c r="AY60" s="21"/>
      <c r="AZ60" s="21"/>
      <c r="BA60" s="21"/>
      <c r="BB60" s="21"/>
      <c r="BC60" s="21"/>
      <c r="BD60" s="47"/>
      <c r="BE60" s="21"/>
      <c r="BF60" s="21"/>
      <c r="BG60" s="21"/>
      <c r="BH60" s="21"/>
      <c r="BI60" s="21"/>
    </row>
    <row r="61" spans="1:61" ht="19" customHeight="1" x14ac:dyDescent="0.25">
      <c r="A61" s="88"/>
      <c r="B61" s="88"/>
      <c r="C61" s="66" t="s">
        <v>114</v>
      </c>
      <c r="D61" s="57" t="s">
        <v>155</v>
      </c>
      <c r="E61" s="77">
        <v>26925.556788007412</v>
      </c>
      <c r="F61" s="26"/>
      <c r="G61" s="52"/>
      <c r="H61" s="28"/>
      <c r="I61" s="27"/>
      <c r="J61" s="27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20"/>
      <c r="AP61" s="20"/>
      <c r="AQ61" s="20"/>
      <c r="AR61" s="21"/>
      <c r="AS61" s="21"/>
      <c r="AU61" s="21"/>
      <c r="AV61" s="21"/>
      <c r="AW61" s="21"/>
      <c r="AX61" s="21"/>
      <c r="AY61" s="21"/>
      <c r="AZ61" s="21"/>
      <c r="BA61" s="21"/>
      <c r="BB61" s="21"/>
      <c r="BC61" s="21"/>
      <c r="BD61" s="47"/>
      <c r="BE61" s="21"/>
      <c r="BF61" s="21"/>
      <c r="BG61" s="21"/>
      <c r="BH61" s="21"/>
      <c r="BI61" s="21"/>
    </row>
    <row r="62" spans="1:61" ht="19" customHeight="1" x14ac:dyDescent="0.25">
      <c r="A62" s="88"/>
      <c r="B62" s="88"/>
      <c r="C62" s="63" t="s">
        <v>115</v>
      </c>
      <c r="D62" s="54" t="s">
        <v>151</v>
      </c>
      <c r="E62" s="74">
        <v>13462.778394003706</v>
      </c>
      <c r="F62" s="26"/>
      <c r="G62" s="52"/>
      <c r="H62" s="28"/>
      <c r="I62" s="27"/>
      <c r="J62" s="27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20"/>
      <c r="AP62" s="20"/>
      <c r="AQ62" s="20"/>
      <c r="AR62" s="21"/>
      <c r="AS62" s="21"/>
      <c r="AU62" s="21"/>
      <c r="AV62" s="21"/>
      <c r="AW62" s="21"/>
      <c r="AX62" s="21"/>
      <c r="AY62" s="21"/>
      <c r="AZ62" s="21"/>
      <c r="BA62" s="21"/>
      <c r="BB62" s="21"/>
      <c r="BC62" s="21"/>
      <c r="BD62" s="47"/>
      <c r="BE62" s="21"/>
      <c r="BF62" s="21"/>
      <c r="BG62" s="21"/>
      <c r="BH62" s="21"/>
      <c r="BI62" s="21"/>
    </row>
    <row r="63" spans="1:61" ht="19" customHeight="1" x14ac:dyDescent="0.25">
      <c r="A63" s="88"/>
      <c r="B63" s="88"/>
      <c r="C63" s="63" t="s">
        <v>116</v>
      </c>
      <c r="D63" s="54" t="s">
        <v>39</v>
      </c>
      <c r="E63" s="74">
        <v>13462.778394003706</v>
      </c>
      <c r="F63" s="26"/>
      <c r="G63" s="52"/>
      <c r="H63" s="28"/>
      <c r="I63" s="27"/>
      <c r="J63" s="27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20"/>
      <c r="AP63" s="20"/>
      <c r="AQ63" s="20"/>
      <c r="AR63" s="21"/>
      <c r="AS63" s="21"/>
      <c r="AU63" s="21"/>
      <c r="AV63" s="21"/>
      <c r="AW63" s="21"/>
      <c r="AX63" s="21"/>
      <c r="AY63" s="21"/>
      <c r="AZ63" s="21"/>
      <c r="BA63" s="21"/>
      <c r="BB63" s="21"/>
      <c r="BC63" s="21"/>
      <c r="BD63" s="47"/>
      <c r="BE63" s="21"/>
      <c r="BF63" s="21"/>
      <c r="BG63" s="21"/>
      <c r="BH63" s="21"/>
      <c r="BI63" s="21"/>
    </row>
    <row r="64" spans="1:61" ht="19" customHeight="1" x14ac:dyDescent="0.25">
      <c r="A64" s="88"/>
      <c r="B64" s="88"/>
      <c r="C64" s="66" t="s">
        <v>117</v>
      </c>
      <c r="D64" s="57" t="s">
        <v>156</v>
      </c>
      <c r="E64" s="77">
        <v>26925.556788007412</v>
      </c>
      <c r="F64" s="26"/>
      <c r="G64" s="52"/>
      <c r="H64" s="28"/>
      <c r="I64" s="27"/>
      <c r="J64" s="27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20"/>
      <c r="AP64" s="20"/>
      <c r="AQ64" s="20"/>
      <c r="AR64" s="21"/>
      <c r="AS64" s="21"/>
      <c r="AU64" s="21"/>
      <c r="AV64" s="21"/>
      <c r="AW64" s="21"/>
      <c r="AX64" s="21"/>
      <c r="AY64" s="21"/>
      <c r="AZ64" s="21"/>
      <c r="BA64" s="21"/>
      <c r="BB64" s="21"/>
      <c r="BC64" s="21"/>
      <c r="BD64" s="47"/>
      <c r="BE64" s="21"/>
      <c r="BF64" s="21"/>
      <c r="BG64" s="21"/>
      <c r="BH64" s="21"/>
      <c r="BI64" s="21"/>
    </row>
    <row r="65" spans="1:61" ht="19" customHeight="1" x14ac:dyDescent="0.25">
      <c r="A65" s="88"/>
      <c r="B65" s="88"/>
      <c r="C65" s="63" t="s">
        <v>118</v>
      </c>
      <c r="D65" s="54" t="s">
        <v>151</v>
      </c>
      <c r="E65" s="74">
        <v>13462.778394003706</v>
      </c>
      <c r="F65" s="26"/>
      <c r="G65" s="52"/>
      <c r="H65" s="28"/>
      <c r="I65" s="27"/>
      <c r="J65" s="27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20"/>
      <c r="AP65" s="20"/>
      <c r="AQ65" s="20"/>
      <c r="AR65" s="21"/>
      <c r="AS65" s="21"/>
      <c r="AU65" s="21"/>
      <c r="AV65" s="21"/>
      <c r="AW65" s="21"/>
      <c r="AX65" s="21"/>
      <c r="AY65" s="21"/>
      <c r="AZ65" s="21"/>
      <c r="BA65" s="21"/>
      <c r="BB65" s="21"/>
      <c r="BC65" s="21"/>
      <c r="BD65" s="47"/>
      <c r="BE65" s="21"/>
      <c r="BF65" s="21"/>
      <c r="BG65" s="21"/>
      <c r="BH65" s="21"/>
      <c r="BI65" s="21"/>
    </row>
    <row r="66" spans="1:61" ht="19" customHeight="1" x14ac:dyDescent="0.25">
      <c r="A66" s="88"/>
      <c r="B66" s="88"/>
      <c r="C66" s="63" t="s">
        <v>119</v>
      </c>
      <c r="D66" s="54" t="s">
        <v>39</v>
      </c>
      <c r="E66" s="74">
        <v>13462.778394003706</v>
      </c>
      <c r="F66" s="26"/>
      <c r="G66" s="52"/>
      <c r="H66" s="28"/>
      <c r="I66" s="27"/>
      <c r="J66" s="27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20"/>
      <c r="AP66" s="20"/>
      <c r="AQ66" s="20"/>
      <c r="AR66" s="21"/>
      <c r="AS66" s="21"/>
      <c r="AU66" s="21"/>
      <c r="AV66" s="21"/>
      <c r="AW66" s="21"/>
      <c r="AX66" s="21"/>
      <c r="AY66" s="21"/>
      <c r="AZ66" s="21"/>
      <c r="BA66" s="21"/>
      <c r="BB66" s="21"/>
      <c r="BC66" s="21"/>
      <c r="BD66" s="47"/>
      <c r="BE66" s="21"/>
      <c r="BF66" s="21"/>
      <c r="BG66" s="21"/>
      <c r="BH66" s="21"/>
      <c r="BI66" s="21"/>
    </row>
    <row r="67" spans="1:61" ht="19" customHeight="1" x14ac:dyDescent="0.25">
      <c r="A67" s="88"/>
      <c r="B67" s="88"/>
      <c r="C67" s="66" t="s">
        <v>120</v>
      </c>
      <c r="D67" s="57" t="s">
        <v>157</v>
      </c>
      <c r="E67" s="77">
        <v>26925.556788007412</v>
      </c>
      <c r="F67" s="26"/>
      <c r="G67" s="52"/>
      <c r="H67" s="28"/>
      <c r="I67" s="27"/>
      <c r="J67" s="27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20"/>
      <c r="AP67" s="20"/>
      <c r="AQ67" s="20"/>
      <c r="AR67" s="21"/>
      <c r="AS67" s="21"/>
      <c r="AU67" s="21"/>
      <c r="AV67" s="21"/>
      <c r="AW67" s="21"/>
      <c r="AX67" s="21"/>
      <c r="AY67" s="21"/>
      <c r="AZ67" s="21"/>
      <c r="BA67" s="21"/>
      <c r="BB67" s="21"/>
      <c r="BC67" s="21"/>
      <c r="BD67" s="47"/>
      <c r="BE67" s="21"/>
      <c r="BF67" s="21"/>
      <c r="BG67" s="21"/>
      <c r="BH67" s="21"/>
      <c r="BI67" s="21"/>
    </row>
    <row r="68" spans="1:61" ht="19" customHeight="1" x14ac:dyDescent="0.25">
      <c r="A68" s="88"/>
      <c r="B68" s="88"/>
      <c r="C68" s="63" t="s">
        <v>121</v>
      </c>
      <c r="D68" s="54" t="s">
        <v>151</v>
      </c>
      <c r="E68" s="74">
        <v>13462.778394003706</v>
      </c>
      <c r="F68" s="26"/>
      <c r="G68" s="52"/>
      <c r="H68" s="28"/>
      <c r="I68" s="27"/>
      <c r="J68" s="27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20"/>
      <c r="AP68" s="20"/>
      <c r="AQ68" s="20"/>
      <c r="AR68" s="21"/>
      <c r="AS68" s="21"/>
      <c r="AU68" s="21"/>
      <c r="AV68" s="21"/>
      <c r="AW68" s="21"/>
      <c r="AX68" s="21"/>
      <c r="AY68" s="21"/>
      <c r="AZ68" s="21"/>
      <c r="BA68" s="21"/>
      <c r="BB68" s="21"/>
      <c r="BC68" s="21"/>
      <c r="BD68" s="47"/>
      <c r="BE68" s="21"/>
      <c r="BF68" s="21"/>
      <c r="BG68" s="21"/>
      <c r="BH68" s="21"/>
      <c r="BI68" s="21"/>
    </row>
    <row r="69" spans="1:61" ht="19" customHeight="1" x14ac:dyDescent="0.25">
      <c r="A69" s="88"/>
      <c r="B69" s="88"/>
      <c r="C69" s="63" t="s">
        <v>122</v>
      </c>
      <c r="D69" s="54" t="s">
        <v>39</v>
      </c>
      <c r="E69" s="74">
        <v>13462.778394003706</v>
      </c>
      <c r="F69" s="26"/>
      <c r="G69" s="52"/>
      <c r="H69" s="28"/>
      <c r="I69" s="27"/>
      <c r="J69" s="27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20"/>
      <c r="AP69" s="20"/>
      <c r="AQ69" s="20"/>
      <c r="AR69" s="21"/>
      <c r="AS69" s="21"/>
      <c r="AU69" s="21"/>
      <c r="AV69" s="21"/>
      <c r="AW69" s="21"/>
      <c r="AX69" s="21"/>
      <c r="AY69" s="21"/>
      <c r="AZ69" s="21"/>
      <c r="BA69" s="21"/>
      <c r="BB69" s="21"/>
      <c r="BC69" s="21"/>
      <c r="BD69" s="47"/>
      <c r="BE69" s="21"/>
      <c r="BF69" s="21"/>
      <c r="BG69" s="21"/>
      <c r="BH69" s="21"/>
      <c r="BI69" s="21"/>
    </row>
    <row r="70" spans="1:61" ht="19" customHeight="1" x14ac:dyDescent="0.25">
      <c r="A70" s="88"/>
      <c r="B70" s="88"/>
      <c r="C70" s="66" t="s">
        <v>123</v>
      </c>
      <c r="D70" s="57" t="s">
        <v>158</v>
      </c>
      <c r="E70" s="77">
        <v>26925.556788007412</v>
      </c>
      <c r="F70" s="26"/>
      <c r="G70" s="52"/>
      <c r="H70" s="28"/>
      <c r="I70" s="27"/>
      <c r="J70" s="27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20"/>
      <c r="AP70" s="20"/>
      <c r="AQ70" s="20"/>
      <c r="AR70" s="21"/>
      <c r="AS70" s="21"/>
      <c r="AU70" s="21"/>
      <c r="AV70" s="21"/>
      <c r="AW70" s="21"/>
      <c r="AX70" s="21"/>
      <c r="AY70" s="21"/>
      <c r="AZ70" s="21"/>
      <c r="BA70" s="21"/>
      <c r="BB70" s="21"/>
      <c r="BC70" s="21"/>
      <c r="BD70" s="47"/>
      <c r="BE70" s="21"/>
      <c r="BF70" s="21"/>
      <c r="BG70" s="21"/>
      <c r="BH70" s="21"/>
      <c r="BI70" s="21"/>
    </row>
    <row r="71" spans="1:61" ht="19" customHeight="1" x14ac:dyDescent="0.25">
      <c r="A71" s="88"/>
      <c r="B71" s="88"/>
      <c r="C71" s="63" t="s">
        <v>124</v>
      </c>
      <c r="D71" s="54" t="s">
        <v>151</v>
      </c>
      <c r="E71" s="74">
        <v>13462.778394003706</v>
      </c>
      <c r="F71" s="26"/>
      <c r="G71" s="52"/>
      <c r="H71" s="28"/>
      <c r="I71" s="27"/>
      <c r="J71" s="27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20"/>
      <c r="AP71" s="20"/>
      <c r="AQ71" s="20"/>
      <c r="AR71" s="21"/>
      <c r="AS71" s="21"/>
      <c r="AU71" s="21"/>
      <c r="AV71" s="21"/>
      <c r="AW71" s="21"/>
      <c r="AX71" s="21"/>
      <c r="AY71" s="21"/>
      <c r="AZ71" s="21"/>
      <c r="BA71" s="21"/>
      <c r="BB71" s="21"/>
      <c r="BC71" s="21"/>
      <c r="BD71" s="47"/>
      <c r="BE71" s="21"/>
      <c r="BF71" s="21"/>
      <c r="BG71" s="21"/>
      <c r="BH71" s="21"/>
      <c r="BI71" s="21"/>
    </row>
    <row r="72" spans="1:61" ht="19" customHeight="1" x14ac:dyDescent="0.25">
      <c r="A72" s="88"/>
      <c r="B72" s="88"/>
      <c r="C72" s="63" t="s">
        <v>125</v>
      </c>
      <c r="D72" s="54" t="s">
        <v>39</v>
      </c>
      <c r="E72" s="74">
        <v>13462.778394003706</v>
      </c>
      <c r="F72" s="26"/>
      <c r="G72" s="52"/>
      <c r="H72" s="28"/>
      <c r="I72" s="27"/>
      <c r="J72" s="27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20"/>
      <c r="AP72" s="20"/>
      <c r="AQ72" s="20"/>
      <c r="AR72" s="21"/>
      <c r="AS72" s="21"/>
      <c r="AU72" s="21"/>
      <c r="AV72" s="21"/>
      <c r="AW72" s="21"/>
      <c r="AX72" s="21"/>
      <c r="AY72" s="21"/>
      <c r="AZ72" s="21"/>
      <c r="BA72" s="21"/>
      <c r="BB72" s="21"/>
      <c r="BC72" s="21"/>
      <c r="BD72" s="47"/>
      <c r="BE72" s="21"/>
      <c r="BF72" s="21"/>
      <c r="BG72" s="21"/>
      <c r="BH72" s="21"/>
      <c r="BI72" s="21"/>
    </row>
    <row r="73" spans="1:61" ht="19" customHeight="1" x14ac:dyDescent="0.25">
      <c r="A73" s="88"/>
      <c r="B73" s="88"/>
      <c r="C73" s="68" t="s">
        <v>126</v>
      </c>
      <c r="D73" s="70" t="s">
        <v>159</v>
      </c>
      <c r="E73" s="80">
        <v>620394.37452134711</v>
      </c>
      <c r="F73" s="26"/>
      <c r="G73" s="52"/>
      <c r="H73" s="28"/>
      <c r="I73" s="27"/>
      <c r="J73" s="27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20"/>
      <c r="AP73" s="20"/>
      <c r="AQ73" s="20"/>
      <c r="AR73" s="21"/>
      <c r="AS73" s="21"/>
      <c r="AU73" s="21"/>
      <c r="AV73" s="21"/>
      <c r="AW73" s="21"/>
      <c r="AX73" s="21"/>
      <c r="AY73" s="21"/>
      <c r="AZ73" s="21"/>
      <c r="BA73" s="21"/>
      <c r="BB73" s="21"/>
      <c r="BC73" s="21"/>
      <c r="BD73" s="47"/>
      <c r="BE73" s="21"/>
      <c r="BF73" s="21"/>
      <c r="BG73" s="21"/>
      <c r="BH73" s="21"/>
      <c r="BI73" s="21"/>
    </row>
    <row r="74" spans="1:61" ht="19" customHeight="1" x14ac:dyDescent="0.25">
      <c r="A74" s="88"/>
      <c r="B74" s="88"/>
      <c r="C74" s="63" t="s">
        <v>127</v>
      </c>
      <c r="D74" s="71" t="s">
        <v>160</v>
      </c>
      <c r="E74" s="74">
        <v>234924.85937350144</v>
      </c>
      <c r="F74" s="26"/>
      <c r="G74" s="52"/>
      <c r="H74" s="28"/>
      <c r="I74" s="27"/>
      <c r="J74" s="27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20"/>
      <c r="AP74" s="20"/>
      <c r="AQ74" s="20"/>
      <c r="AR74" s="21"/>
      <c r="AS74" s="21"/>
      <c r="AU74" s="21"/>
      <c r="AV74" s="21"/>
      <c r="AW74" s="21"/>
      <c r="AX74" s="21"/>
      <c r="AY74" s="21"/>
      <c r="AZ74" s="21"/>
      <c r="BA74" s="21"/>
      <c r="BB74" s="21"/>
      <c r="BC74" s="21"/>
      <c r="BD74" s="47"/>
      <c r="BE74" s="21"/>
      <c r="BF74" s="21"/>
      <c r="BG74" s="21"/>
      <c r="BH74" s="21"/>
      <c r="BI74" s="21"/>
    </row>
    <row r="75" spans="1:61" ht="19" customHeight="1" x14ac:dyDescent="0.25">
      <c r="A75" s="88"/>
      <c r="B75" s="88"/>
      <c r="C75" s="63" t="s">
        <v>128</v>
      </c>
      <c r="D75" s="72" t="s">
        <v>161</v>
      </c>
      <c r="E75" s="74">
        <v>230370.92151750898</v>
      </c>
      <c r="F75" s="26"/>
      <c r="G75" s="52"/>
      <c r="H75" s="28"/>
      <c r="I75" s="27"/>
      <c r="J75" s="27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20"/>
      <c r="AP75" s="20"/>
      <c r="AQ75" s="20"/>
      <c r="AR75" s="21"/>
      <c r="AS75" s="21"/>
      <c r="AU75" s="21"/>
      <c r="AV75" s="21"/>
      <c r="AW75" s="21"/>
      <c r="AX75" s="21"/>
      <c r="AY75" s="21"/>
      <c r="AZ75" s="21"/>
      <c r="BA75" s="21"/>
      <c r="BB75" s="21"/>
      <c r="BC75" s="21"/>
      <c r="BD75" s="47"/>
      <c r="BE75" s="21"/>
      <c r="BF75" s="21"/>
      <c r="BG75" s="21"/>
      <c r="BH75" s="21"/>
      <c r="BI75" s="21"/>
    </row>
    <row r="76" spans="1:61" ht="19" customHeight="1" x14ac:dyDescent="0.25">
      <c r="A76" s="88"/>
      <c r="B76" s="88"/>
      <c r="C76" s="63" t="s">
        <v>129</v>
      </c>
      <c r="D76" s="73" t="s">
        <v>162</v>
      </c>
      <c r="E76" s="74">
        <v>62646.629166267056</v>
      </c>
      <c r="F76" s="26"/>
      <c r="G76" s="52"/>
      <c r="H76" s="28"/>
      <c r="I76" s="27"/>
      <c r="J76" s="27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20"/>
      <c r="AP76" s="20"/>
      <c r="AQ76" s="20"/>
      <c r="AR76" s="21"/>
      <c r="AS76" s="21"/>
      <c r="AU76" s="21"/>
      <c r="AV76" s="21"/>
      <c r="AW76" s="21"/>
      <c r="AX76" s="21"/>
      <c r="AY76" s="21"/>
      <c r="AZ76" s="21"/>
      <c r="BA76" s="21"/>
      <c r="BB76" s="21"/>
      <c r="BC76" s="21"/>
      <c r="BD76" s="47"/>
      <c r="BE76" s="21"/>
      <c r="BF76" s="21"/>
      <c r="BG76" s="21"/>
      <c r="BH76" s="21"/>
      <c r="BI76" s="21"/>
    </row>
    <row r="77" spans="1:61" ht="19" customHeight="1" x14ac:dyDescent="0.25">
      <c r="A77" s="88"/>
      <c r="B77" s="88"/>
      <c r="C77" s="63" t="s">
        <v>130</v>
      </c>
      <c r="D77" s="73" t="s">
        <v>163</v>
      </c>
      <c r="E77" s="74">
        <v>61432.245738002392</v>
      </c>
      <c r="F77" s="26"/>
      <c r="G77" s="52"/>
      <c r="H77" s="28"/>
      <c r="I77" s="27"/>
      <c r="J77" s="27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20"/>
      <c r="AP77" s="20"/>
      <c r="AQ77" s="20"/>
      <c r="AR77" s="21"/>
      <c r="AS77" s="21"/>
      <c r="AU77" s="21"/>
      <c r="AV77" s="21"/>
      <c r="AW77" s="21"/>
      <c r="AX77" s="21"/>
      <c r="AY77" s="21"/>
      <c r="AZ77" s="21"/>
      <c r="BA77" s="21"/>
      <c r="BB77" s="21"/>
      <c r="BC77" s="21"/>
      <c r="BD77" s="47"/>
      <c r="BE77" s="21"/>
      <c r="BF77" s="21"/>
      <c r="BG77" s="21"/>
      <c r="BH77" s="21"/>
      <c r="BI77" s="21"/>
    </row>
    <row r="78" spans="1:61" ht="19" customHeight="1" x14ac:dyDescent="0.25">
      <c r="A78" s="88"/>
      <c r="B78" s="88"/>
      <c r="C78" s="63" t="s">
        <v>131</v>
      </c>
      <c r="D78" s="72" t="s">
        <v>164</v>
      </c>
      <c r="E78" s="74">
        <v>31019.71872606736</v>
      </c>
      <c r="F78" s="26"/>
      <c r="G78" s="52"/>
      <c r="H78" s="28"/>
      <c r="I78" s="27"/>
      <c r="J78" s="27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20"/>
      <c r="AP78" s="20"/>
      <c r="AQ78" s="20"/>
      <c r="AR78" s="21"/>
      <c r="AS78" s="21"/>
      <c r="AU78" s="21"/>
      <c r="AV78" s="21"/>
      <c r="AW78" s="21"/>
      <c r="AX78" s="21"/>
      <c r="AY78" s="21"/>
      <c r="AZ78" s="21"/>
      <c r="BA78" s="21"/>
      <c r="BB78" s="21"/>
      <c r="BC78" s="21"/>
      <c r="BD78" s="47"/>
      <c r="BE78" s="21"/>
      <c r="BF78" s="21"/>
      <c r="BG78" s="21"/>
      <c r="BH78" s="21"/>
      <c r="BI78" s="21"/>
    </row>
    <row r="79" spans="1:61" ht="19" customHeight="1" x14ac:dyDescent="0.25">
      <c r="A79" s="88"/>
      <c r="B79" s="88"/>
      <c r="C79" s="68" t="s">
        <v>132</v>
      </c>
      <c r="D79" s="70" t="s">
        <v>165</v>
      </c>
      <c r="E79" s="80">
        <v>40565.380721791706</v>
      </c>
      <c r="F79" s="26"/>
      <c r="G79" s="52"/>
      <c r="H79" s="28"/>
      <c r="I79" s="27"/>
      <c r="J79" s="27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20"/>
      <c r="AP79" s="20"/>
      <c r="AQ79" s="20"/>
      <c r="AR79" s="21"/>
      <c r="AS79" s="21"/>
      <c r="AU79" s="21"/>
      <c r="AV79" s="21"/>
      <c r="AW79" s="21"/>
      <c r="AX79" s="21"/>
      <c r="AY79" s="21"/>
      <c r="AZ79" s="21"/>
      <c r="BA79" s="21"/>
      <c r="BB79" s="21"/>
      <c r="BC79" s="21"/>
      <c r="BD79" s="47"/>
      <c r="BE79" s="21"/>
      <c r="BF79" s="21"/>
      <c r="BG79" s="21"/>
      <c r="BH79" s="21"/>
      <c r="BI79" s="21"/>
    </row>
    <row r="80" spans="1:61" ht="19" customHeight="1" x14ac:dyDescent="0.25">
      <c r="A80" s="88"/>
      <c r="B80" s="88"/>
      <c r="C80" s="63" t="s">
        <v>133</v>
      </c>
      <c r="D80" s="54" t="s">
        <v>166</v>
      </c>
      <c r="E80" s="74">
        <v>12169.614216537511</v>
      </c>
      <c r="F80" s="26"/>
      <c r="G80" s="52"/>
      <c r="H80" s="28"/>
      <c r="I80" s="27"/>
      <c r="J80" s="27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20"/>
      <c r="AP80" s="20"/>
      <c r="AQ80" s="20"/>
      <c r="AR80" s="21"/>
      <c r="AS80" s="21"/>
      <c r="AU80" s="21"/>
      <c r="AV80" s="21"/>
      <c r="AW80" s="21"/>
      <c r="AX80" s="21"/>
      <c r="AY80" s="21"/>
      <c r="AZ80" s="21"/>
      <c r="BA80" s="21"/>
      <c r="BB80" s="21"/>
      <c r="BC80" s="21"/>
      <c r="BD80" s="47"/>
      <c r="BE80" s="21"/>
      <c r="BF80" s="21"/>
      <c r="BG80" s="21"/>
      <c r="BH80" s="21"/>
      <c r="BI80" s="21"/>
    </row>
    <row r="81" spans="1:61" ht="19" customHeight="1" x14ac:dyDescent="0.25">
      <c r="A81" s="88"/>
      <c r="B81" s="88"/>
      <c r="C81" s="63" t="s">
        <v>134</v>
      </c>
      <c r="D81" s="54" t="s">
        <v>167</v>
      </c>
      <c r="E81" s="74">
        <v>12169.614216537511</v>
      </c>
      <c r="F81" s="26"/>
      <c r="G81" s="52"/>
      <c r="H81" s="28"/>
      <c r="I81" s="27"/>
      <c r="J81" s="27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20"/>
      <c r="AP81" s="20"/>
      <c r="AQ81" s="20"/>
      <c r="AR81" s="21"/>
      <c r="AS81" s="21"/>
      <c r="AU81" s="21"/>
      <c r="AV81" s="21"/>
      <c r="AW81" s="21"/>
      <c r="AX81" s="21"/>
      <c r="AY81" s="21"/>
      <c r="AZ81" s="21"/>
      <c r="BA81" s="21"/>
      <c r="BB81" s="21"/>
      <c r="BC81" s="21"/>
      <c r="BD81" s="47"/>
      <c r="BE81" s="21"/>
      <c r="BF81" s="21"/>
      <c r="BG81" s="21"/>
      <c r="BH81" s="21"/>
      <c r="BI81" s="21"/>
    </row>
    <row r="82" spans="1:61" ht="19" customHeight="1" x14ac:dyDescent="0.25">
      <c r="A82" s="88"/>
      <c r="B82" s="88"/>
      <c r="C82" s="63" t="s">
        <v>135</v>
      </c>
      <c r="D82" s="54" t="s">
        <v>168</v>
      </c>
      <c r="E82" s="74">
        <v>8113.0761443583415</v>
      </c>
      <c r="F82" s="26"/>
      <c r="G82" s="52"/>
      <c r="H82" s="28"/>
      <c r="I82" s="27"/>
      <c r="J82" s="27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20"/>
      <c r="AP82" s="20"/>
      <c r="AQ82" s="20"/>
      <c r="AR82" s="21"/>
      <c r="AS82" s="21"/>
      <c r="AU82" s="21"/>
      <c r="AV82" s="21"/>
      <c r="AW82" s="21"/>
      <c r="AX82" s="21"/>
      <c r="AY82" s="21"/>
      <c r="AZ82" s="21"/>
      <c r="BA82" s="21"/>
      <c r="BB82" s="21"/>
      <c r="BC82" s="21"/>
      <c r="BD82" s="47"/>
      <c r="BE82" s="21"/>
      <c r="BF82" s="21"/>
      <c r="BG82" s="21"/>
      <c r="BH82" s="21"/>
      <c r="BI82" s="21"/>
    </row>
    <row r="83" spans="1:61" ht="19" customHeight="1" x14ac:dyDescent="0.25">
      <c r="A83" s="88"/>
      <c r="B83" s="88"/>
      <c r="C83" s="63" t="s">
        <v>136</v>
      </c>
      <c r="D83" s="54" t="s">
        <v>39</v>
      </c>
      <c r="E83" s="74">
        <v>8113.0761443583415</v>
      </c>
      <c r="F83" s="26"/>
      <c r="G83" s="52"/>
      <c r="H83" s="28"/>
      <c r="I83" s="27"/>
      <c r="J83" s="27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20"/>
      <c r="AP83" s="20"/>
      <c r="AQ83" s="20"/>
      <c r="AR83" s="21"/>
      <c r="AS83" s="21"/>
      <c r="AU83" s="21"/>
      <c r="AV83" s="21"/>
      <c r="AW83" s="21"/>
      <c r="AX83" s="21"/>
      <c r="AY83" s="21"/>
      <c r="AZ83" s="21"/>
      <c r="BA83" s="21"/>
      <c r="BB83" s="21"/>
      <c r="BC83" s="21"/>
      <c r="BD83" s="47"/>
      <c r="BE83" s="21"/>
      <c r="BF83" s="21"/>
      <c r="BG83" s="21"/>
      <c r="BH83" s="21"/>
      <c r="BI83" s="21"/>
    </row>
    <row r="84" spans="1:61" ht="19" customHeight="1" x14ac:dyDescent="0.25">
      <c r="A84" s="88"/>
      <c r="B84" s="88"/>
      <c r="C84" s="68" t="s">
        <v>137</v>
      </c>
      <c r="D84" s="70" t="s">
        <v>169</v>
      </c>
      <c r="E84" s="80">
        <v>130527.37533146479</v>
      </c>
      <c r="F84" s="26"/>
      <c r="G84" s="52"/>
      <c r="H84" s="28"/>
      <c r="I84" s="27"/>
      <c r="J84" s="27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20"/>
      <c r="AP84" s="20"/>
      <c r="AQ84" s="20"/>
      <c r="AR84" s="21"/>
      <c r="AS84" s="21"/>
      <c r="AU84" s="21"/>
      <c r="AV84" s="21"/>
      <c r="AW84" s="21"/>
      <c r="AX84" s="21"/>
      <c r="AY84" s="21"/>
      <c r="AZ84" s="21"/>
      <c r="BA84" s="21"/>
      <c r="BB84" s="21"/>
      <c r="BC84" s="21"/>
      <c r="BD84" s="47"/>
      <c r="BE84" s="21"/>
      <c r="BF84" s="21"/>
      <c r="BG84" s="21"/>
      <c r="BH84" s="21"/>
      <c r="BI84" s="21"/>
    </row>
    <row r="85" spans="1:61" ht="19" customHeight="1" x14ac:dyDescent="0.25">
      <c r="A85" s="88"/>
      <c r="B85" s="88"/>
      <c r="C85" s="63" t="s">
        <v>138</v>
      </c>
      <c r="D85" s="54" t="s">
        <v>170</v>
      </c>
      <c r="E85" s="74">
        <v>26105.475066292958</v>
      </c>
      <c r="F85" s="26"/>
      <c r="G85" s="52"/>
      <c r="H85" s="28"/>
      <c r="I85" s="27"/>
      <c r="J85" s="27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20"/>
      <c r="AP85" s="20"/>
      <c r="AQ85" s="20"/>
      <c r="AR85" s="21"/>
      <c r="AS85" s="21"/>
      <c r="AU85" s="21"/>
      <c r="AV85" s="21"/>
      <c r="AW85" s="21"/>
      <c r="AX85" s="21"/>
      <c r="AY85" s="21"/>
      <c r="AZ85" s="21"/>
      <c r="BA85" s="21"/>
      <c r="BB85" s="21"/>
      <c r="BC85" s="21"/>
      <c r="BD85" s="47"/>
      <c r="BE85" s="21"/>
      <c r="BF85" s="21"/>
      <c r="BG85" s="21"/>
      <c r="BH85" s="21"/>
      <c r="BI85" s="21"/>
    </row>
    <row r="86" spans="1:61" ht="19" customHeight="1" x14ac:dyDescent="0.25">
      <c r="A86" s="88"/>
      <c r="B86" s="88"/>
      <c r="C86" s="63" t="s">
        <v>139</v>
      </c>
      <c r="D86" s="54" t="s">
        <v>171</v>
      </c>
      <c r="E86" s="74">
        <v>32631.843832866198</v>
      </c>
      <c r="F86" s="26"/>
      <c r="G86" s="52"/>
      <c r="H86" s="28"/>
      <c r="I86" s="27"/>
      <c r="J86" s="27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20"/>
      <c r="AP86" s="20"/>
      <c r="AQ86" s="20"/>
      <c r="AR86" s="21"/>
      <c r="AS86" s="21"/>
      <c r="AU86" s="21"/>
      <c r="AV86" s="21"/>
      <c r="AW86" s="21"/>
      <c r="AX86" s="21"/>
      <c r="AY86" s="21"/>
      <c r="AZ86" s="21"/>
      <c r="BA86" s="21"/>
      <c r="BB86" s="21"/>
      <c r="BC86" s="21"/>
      <c r="BD86" s="47"/>
      <c r="BE86" s="21"/>
      <c r="BF86" s="21"/>
      <c r="BG86" s="21"/>
      <c r="BH86" s="21"/>
      <c r="BI86" s="21"/>
    </row>
    <row r="87" spans="1:61" ht="19" customHeight="1" x14ac:dyDescent="0.25">
      <c r="A87" s="88"/>
      <c r="B87" s="88"/>
      <c r="C87" s="63" t="s">
        <v>140</v>
      </c>
      <c r="D87" s="54" t="s">
        <v>172</v>
      </c>
      <c r="E87" s="74">
        <v>52210.950132585916</v>
      </c>
      <c r="F87" s="26"/>
      <c r="G87" s="52"/>
      <c r="H87" s="28"/>
      <c r="I87" s="27"/>
      <c r="J87" s="27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20"/>
      <c r="AP87" s="20"/>
      <c r="AQ87" s="20"/>
      <c r="AR87" s="21"/>
      <c r="AS87" s="21"/>
      <c r="AU87" s="21"/>
      <c r="AV87" s="21"/>
      <c r="AW87" s="21"/>
      <c r="AX87" s="21"/>
      <c r="AY87" s="21"/>
      <c r="AZ87" s="21"/>
      <c r="BA87" s="21"/>
      <c r="BB87" s="21"/>
      <c r="BC87" s="21"/>
      <c r="BD87" s="47"/>
      <c r="BE87" s="21"/>
      <c r="BF87" s="21"/>
      <c r="BG87" s="21"/>
      <c r="BH87" s="21"/>
      <c r="BI87" s="21"/>
    </row>
    <row r="88" spans="1:61" ht="19" customHeight="1" x14ac:dyDescent="0.25">
      <c r="A88" s="88"/>
      <c r="B88" s="88"/>
      <c r="C88" s="63" t="s">
        <v>141</v>
      </c>
      <c r="D88" s="54" t="s">
        <v>39</v>
      </c>
      <c r="E88" s="74">
        <v>19579.106299719719</v>
      </c>
      <c r="F88" s="26"/>
      <c r="G88" s="52"/>
      <c r="H88" s="28"/>
      <c r="I88" s="27"/>
      <c r="J88" s="27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20"/>
      <c r="AP88" s="20"/>
      <c r="AQ88" s="20"/>
      <c r="AR88" s="21"/>
      <c r="AS88" s="21"/>
      <c r="AU88" s="21"/>
      <c r="AV88" s="21"/>
      <c r="AW88" s="21"/>
      <c r="AX88" s="21"/>
      <c r="AY88" s="21"/>
      <c r="AZ88" s="21"/>
      <c r="BA88" s="21"/>
      <c r="BB88" s="21"/>
      <c r="BC88" s="21"/>
      <c r="BD88" s="47"/>
      <c r="BE88" s="21"/>
      <c r="BF88" s="21"/>
      <c r="BG88" s="21"/>
      <c r="BH88" s="21"/>
      <c r="BI88" s="21"/>
    </row>
    <row r="89" spans="1:61" ht="19" customHeight="1" x14ac:dyDescent="0.25">
      <c r="A89" s="88"/>
      <c r="B89" s="88"/>
      <c r="C89" s="68" t="s">
        <v>142</v>
      </c>
      <c r="D89" s="70" t="s">
        <v>173</v>
      </c>
      <c r="E89" s="80">
        <v>147722.48800883652</v>
      </c>
      <c r="F89" s="26"/>
      <c r="G89" s="52"/>
      <c r="H89" s="28"/>
      <c r="I89" s="27"/>
      <c r="J89" s="27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20"/>
      <c r="AP89" s="20"/>
      <c r="AQ89" s="20"/>
      <c r="AR89" s="21"/>
      <c r="AS89" s="21"/>
      <c r="AU89" s="21"/>
      <c r="AV89" s="21"/>
      <c r="AW89" s="21"/>
      <c r="AX89" s="21"/>
      <c r="AY89" s="21"/>
      <c r="AZ89" s="21"/>
      <c r="BA89" s="21"/>
      <c r="BB89" s="21"/>
      <c r="BC89" s="21"/>
      <c r="BD89" s="47"/>
      <c r="BE89" s="21"/>
      <c r="BF89" s="21"/>
      <c r="BG89" s="21"/>
      <c r="BH89" s="21"/>
      <c r="BI89" s="21"/>
    </row>
    <row r="90" spans="1:61" ht="19" customHeight="1" x14ac:dyDescent="0.25">
      <c r="A90" s="88"/>
      <c r="B90" s="88"/>
      <c r="C90" s="63" t="s">
        <v>143</v>
      </c>
      <c r="D90" s="54" t="s">
        <v>174</v>
      </c>
      <c r="E90" s="74">
        <v>7386.1244004418259</v>
      </c>
      <c r="F90" s="26"/>
      <c r="G90" s="52"/>
      <c r="H90" s="28"/>
      <c r="I90" s="27"/>
      <c r="J90" s="27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20"/>
      <c r="AP90" s="20"/>
      <c r="AQ90" s="20"/>
      <c r="AR90" s="21"/>
      <c r="AS90" s="21"/>
      <c r="AU90" s="21"/>
      <c r="AV90" s="21"/>
      <c r="AW90" s="21"/>
      <c r="AX90" s="21"/>
      <c r="AY90" s="21"/>
      <c r="AZ90" s="21"/>
      <c r="BA90" s="21"/>
      <c r="BB90" s="21"/>
      <c r="BC90" s="21"/>
      <c r="BD90" s="47"/>
      <c r="BE90" s="21"/>
      <c r="BF90" s="21"/>
      <c r="BG90" s="21"/>
      <c r="BH90" s="21"/>
      <c r="BI90" s="21"/>
    </row>
    <row r="91" spans="1:61" ht="19" customHeight="1" x14ac:dyDescent="0.25">
      <c r="A91" s="88"/>
      <c r="B91" s="88"/>
      <c r="C91" s="63" t="s">
        <v>144</v>
      </c>
      <c r="D91" s="54" t="s">
        <v>175</v>
      </c>
      <c r="E91" s="74">
        <v>66475.119603976433</v>
      </c>
      <c r="F91" s="26"/>
      <c r="G91" s="52"/>
      <c r="H91" s="28"/>
      <c r="I91" s="27"/>
      <c r="J91" s="27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20"/>
      <c r="AP91" s="20"/>
      <c r="AQ91" s="20"/>
      <c r="AR91" s="21"/>
      <c r="AS91" s="21"/>
      <c r="AU91" s="21"/>
      <c r="AV91" s="21"/>
      <c r="AW91" s="21"/>
      <c r="AX91" s="21"/>
      <c r="AY91" s="21"/>
      <c r="AZ91" s="21"/>
      <c r="BA91" s="21"/>
      <c r="BB91" s="21"/>
      <c r="BC91" s="21"/>
      <c r="BD91" s="47"/>
      <c r="BE91" s="21"/>
      <c r="BF91" s="21"/>
      <c r="BG91" s="21"/>
      <c r="BH91" s="21"/>
      <c r="BI91" s="21"/>
    </row>
    <row r="92" spans="1:61" ht="19" customHeight="1" x14ac:dyDescent="0.25">
      <c r="A92" s="88"/>
      <c r="B92" s="88"/>
      <c r="C92" s="63" t="s">
        <v>145</v>
      </c>
      <c r="D92" s="54" t="s">
        <v>176</v>
      </c>
      <c r="E92" s="74">
        <v>29544.497601767303</v>
      </c>
      <c r="F92" s="26"/>
      <c r="G92" s="52"/>
      <c r="H92" s="28"/>
      <c r="I92" s="27"/>
      <c r="J92" s="27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20"/>
      <c r="AP92" s="20"/>
      <c r="AQ92" s="20"/>
      <c r="AR92" s="21"/>
      <c r="AS92" s="21"/>
      <c r="AU92" s="21"/>
      <c r="AV92" s="21"/>
      <c r="AW92" s="21"/>
      <c r="AX92" s="21"/>
      <c r="AY92" s="21"/>
      <c r="AZ92" s="21"/>
      <c r="BA92" s="21"/>
      <c r="BB92" s="21"/>
      <c r="BC92" s="21"/>
      <c r="BD92" s="47"/>
      <c r="BE92" s="21"/>
      <c r="BF92" s="21"/>
      <c r="BG92" s="21"/>
      <c r="BH92" s="21"/>
      <c r="BI92" s="21"/>
    </row>
    <row r="93" spans="1:61" ht="19" customHeight="1" x14ac:dyDescent="0.25">
      <c r="A93" s="88"/>
      <c r="B93" s="88"/>
      <c r="C93" s="63" t="s">
        <v>146</v>
      </c>
      <c r="D93" s="54" t="s">
        <v>177</v>
      </c>
      <c r="E93" s="74">
        <v>14772.248800883652</v>
      </c>
      <c r="F93" s="26"/>
      <c r="G93" s="52"/>
      <c r="H93" s="28"/>
      <c r="I93" s="27"/>
      <c r="J93" s="27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20"/>
      <c r="AP93" s="20"/>
      <c r="AQ93" s="20"/>
      <c r="AR93" s="21"/>
      <c r="AS93" s="21"/>
      <c r="AU93" s="21"/>
      <c r="AV93" s="21"/>
      <c r="AW93" s="21"/>
      <c r="AX93" s="21"/>
      <c r="AY93" s="21"/>
      <c r="AZ93" s="21"/>
      <c r="BA93" s="21"/>
      <c r="BB93" s="21"/>
      <c r="BC93" s="21"/>
      <c r="BD93" s="47"/>
      <c r="BE93" s="21"/>
      <c r="BF93" s="21"/>
      <c r="BG93" s="21"/>
      <c r="BH93" s="21"/>
      <c r="BI93" s="21"/>
    </row>
    <row r="94" spans="1:61" ht="19" customHeight="1" x14ac:dyDescent="0.25">
      <c r="A94" s="88"/>
      <c r="B94" s="88"/>
      <c r="C94" s="63" t="s">
        <v>147</v>
      </c>
      <c r="D94" s="54" t="s">
        <v>178</v>
      </c>
      <c r="E94" s="74">
        <v>29544.497601767303</v>
      </c>
      <c r="F94" s="26"/>
      <c r="G94" s="52"/>
      <c r="H94" s="28"/>
      <c r="I94" s="27"/>
      <c r="J94" s="27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20"/>
      <c r="AP94" s="20"/>
      <c r="AQ94" s="20"/>
      <c r="AR94" s="21"/>
      <c r="AS94" s="21"/>
      <c r="AU94" s="21"/>
      <c r="AV94" s="21"/>
      <c r="AW94" s="21"/>
      <c r="AX94" s="21"/>
      <c r="AY94" s="21"/>
      <c r="AZ94" s="21"/>
      <c r="BA94" s="21"/>
      <c r="BB94" s="21"/>
      <c r="BC94" s="21"/>
      <c r="BD94" s="47"/>
      <c r="BE94" s="21"/>
      <c r="BF94" s="21"/>
      <c r="BG94" s="21"/>
      <c r="BH94" s="21"/>
      <c r="BI94" s="21"/>
    </row>
    <row r="95" spans="1:61" ht="19" customHeight="1" x14ac:dyDescent="0.25">
      <c r="A95" s="88">
        <v>4</v>
      </c>
      <c r="B95" s="88" t="s">
        <v>179</v>
      </c>
      <c r="C95" s="63"/>
      <c r="D95" s="76"/>
      <c r="E95" s="74">
        <v>131176.8443295506</v>
      </c>
      <c r="F95" s="16">
        <v>2.5000000000000001E-2</v>
      </c>
      <c r="G95" s="27">
        <v>1</v>
      </c>
      <c r="H95" s="28">
        <v>1</v>
      </c>
      <c r="I95" s="35">
        <f t="shared" si="1"/>
        <v>1</v>
      </c>
      <c r="J95" s="35">
        <v>2</v>
      </c>
      <c r="K95" s="19">
        <f t="shared" ref="K95:T97" si="11">IF(K$5=$I95,0.6,IF($I95+$J95=K$5,0.4,IF(AND(K$5&lt;=$I95+$J95,K$5&gt;=$G95),0,"")))</f>
        <v>0.6</v>
      </c>
      <c r="L95" s="19">
        <f t="shared" si="11"/>
        <v>0</v>
      </c>
      <c r="M95" s="19">
        <f t="shared" si="11"/>
        <v>0.4</v>
      </c>
      <c r="N95" s="19" t="str">
        <f t="shared" si="11"/>
        <v/>
      </c>
      <c r="O95" s="19" t="str">
        <f t="shared" si="11"/>
        <v/>
      </c>
      <c r="P95" s="19" t="str">
        <f t="shared" si="11"/>
        <v/>
      </c>
      <c r="Q95" s="19" t="str">
        <f t="shared" si="11"/>
        <v/>
      </c>
      <c r="R95" s="19" t="str">
        <f t="shared" si="11"/>
        <v/>
      </c>
      <c r="S95" s="19" t="str">
        <f t="shared" si="11"/>
        <v/>
      </c>
      <c r="T95" s="19" t="str">
        <f t="shared" si="11"/>
        <v/>
      </c>
      <c r="U95" s="19" t="str">
        <f t="shared" ref="U95:AD97" si="12">IF(U$5=$I95,0.6,IF($I95+$J95=U$5,0.4,IF(AND(U$5&lt;=$I95+$J95,U$5&gt;=$G95),0,"")))</f>
        <v/>
      </c>
      <c r="V95" s="19" t="str">
        <f t="shared" si="12"/>
        <v/>
      </c>
      <c r="W95" s="19" t="str">
        <f t="shared" si="12"/>
        <v/>
      </c>
      <c r="X95" s="19" t="str">
        <f t="shared" si="12"/>
        <v/>
      </c>
      <c r="Y95" s="19" t="str">
        <f t="shared" si="12"/>
        <v/>
      </c>
      <c r="Z95" s="19" t="str">
        <f t="shared" si="12"/>
        <v/>
      </c>
      <c r="AA95" s="19" t="str">
        <f t="shared" si="12"/>
        <v/>
      </c>
      <c r="AB95" s="19" t="str">
        <f t="shared" si="12"/>
        <v/>
      </c>
      <c r="AC95" s="19" t="str">
        <f t="shared" si="12"/>
        <v/>
      </c>
      <c r="AD95" s="19" t="str">
        <f t="shared" si="12"/>
        <v/>
      </c>
      <c r="AE95" s="19" t="str">
        <f t="shared" ref="AE95:AN97" si="13">IF(AE$5=$I95,0.6,IF($I95+$J95=AE$5,0.4,IF(AND(AE$5&lt;=$I95+$J95,AE$5&gt;=$G95),0,"")))</f>
        <v/>
      </c>
      <c r="AF95" s="19" t="str">
        <f t="shared" si="13"/>
        <v/>
      </c>
      <c r="AG95" s="19" t="str">
        <f t="shared" si="13"/>
        <v/>
      </c>
      <c r="AH95" s="19" t="str">
        <f t="shared" si="13"/>
        <v/>
      </c>
      <c r="AI95" s="19" t="str">
        <f t="shared" si="13"/>
        <v/>
      </c>
      <c r="AJ95" s="19" t="str">
        <f t="shared" si="13"/>
        <v/>
      </c>
      <c r="AK95" s="19" t="str">
        <f t="shared" si="13"/>
        <v/>
      </c>
      <c r="AL95" s="19" t="str">
        <f t="shared" si="13"/>
        <v/>
      </c>
      <c r="AM95" s="19" t="str">
        <f t="shared" si="13"/>
        <v/>
      </c>
      <c r="AN95" s="19" t="str">
        <f t="shared" si="13"/>
        <v/>
      </c>
      <c r="AO95" s="20"/>
      <c r="AP95" s="20"/>
      <c r="AQ95" s="20"/>
      <c r="AR95" s="21"/>
      <c r="AS95" s="21"/>
      <c r="AU95" s="21"/>
      <c r="AV95" s="21"/>
      <c r="AW95" s="21"/>
      <c r="AX95" s="21"/>
      <c r="AY95" s="21"/>
      <c r="AZ95" s="21"/>
      <c r="BA95" s="21"/>
      <c r="BB95" s="21"/>
      <c r="BC95" s="21"/>
      <c r="BD95" s="47"/>
      <c r="BE95" s="21"/>
      <c r="BF95" s="21"/>
      <c r="BG95" s="21"/>
      <c r="BH95" s="21"/>
      <c r="BI95" s="21"/>
    </row>
    <row r="96" spans="1:61" ht="19" customHeight="1" x14ac:dyDescent="0.25">
      <c r="A96" s="88"/>
      <c r="B96" s="88"/>
      <c r="C96" s="63"/>
      <c r="D96" s="76"/>
      <c r="E96" s="74">
        <v>131176.8443295506</v>
      </c>
      <c r="F96" s="26"/>
      <c r="G96" s="27"/>
      <c r="H96" s="28"/>
      <c r="I96" s="27"/>
      <c r="J96" s="27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20"/>
      <c r="AP96" s="20"/>
      <c r="AQ96" s="20"/>
      <c r="AR96" s="21"/>
      <c r="AS96" s="21"/>
      <c r="AU96" s="21"/>
      <c r="AV96" s="21"/>
      <c r="AW96" s="21"/>
      <c r="AX96" s="21"/>
      <c r="AY96" s="21"/>
      <c r="AZ96" s="21"/>
      <c r="BA96" s="21"/>
      <c r="BB96" s="21"/>
      <c r="BC96" s="21"/>
      <c r="BD96" s="47"/>
      <c r="BE96" s="21"/>
      <c r="BF96" s="21"/>
      <c r="BG96" s="21"/>
      <c r="BH96" s="21"/>
      <c r="BI96" s="21"/>
    </row>
    <row r="97" spans="1:61" ht="19" customHeight="1" x14ac:dyDescent="0.25">
      <c r="A97" s="82">
        <v>6</v>
      </c>
      <c r="B97" s="82" t="s">
        <v>180</v>
      </c>
      <c r="C97" s="63"/>
      <c r="D97" s="76"/>
      <c r="E97" s="74">
        <v>62529.619938505406</v>
      </c>
      <c r="F97" s="16">
        <v>2.5000000000000001E-2</v>
      </c>
      <c r="G97" s="34">
        <v>1</v>
      </c>
      <c r="H97" s="18">
        <v>1</v>
      </c>
      <c r="I97" s="35">
        <f t="shared" si="1"/>
        <v>1</v>
      </c>
      <c r="J97" s="35">
        <v>2</v>
      </c>
      <c r="K97" s="19">
        <f t="shared" si="11"/>
        <v>0.6</v>
      </c>
      <c r="L97" s="19">
        <f t="shared" si="11"/>
        <v>0</v>
      </c>
      <c r="M97" s="19">
        <f t="shared" si="11"/>
        <v>0.4</v>
      </c>
      <c r="N97" s="19" t="str">
        <f t="shared" si="11"/>
        <v/>
      </c>
      <c r="O97" s="19" t="str">
        <f t="shared" si="11"/>
        <v/>
      </c>
      <c r="P97" s="19" t="str">
        <f t="shared" si="11"/>
        <v/>
      </c>
      <c r="Q97" s="19" t="str">
        <f t="shared" si="11"/>
        <v/>
      </c>
      <c r="R97" s="19" t="str">
        <f t="shared" si="11"/>
        <v/>
      </c>
      <c r="S97" s="19" t="str">
        <f t="shared" si="11"/>
        <v/>
      </c>
      <c r="T97" s="19" t="str">
        <f t="shared" si="11"/>
        <v/>
      </c>
      <c r="U97" s="19" t="str">
        <f t="shared" si="12"/>
        <v/>
      </c>
      <c r="V97" s="19" t="str">
        <f t="shared" si="12"/>
        <v/>
      </c>
      <c r="W97" s="19" t="str">
        <f t="shared" si="12"/>
        <v/>
      </c>
      <c r="X97" s="19" t="str">
        <f t="shared" si="12"/>
        <v/>
      </c>
      <c r="Y97" s="19" t="str">
        <f t="shared" si="12"/>
        <v/>
      </c>
      <c r="Z97" s="19" t="str">
        <f t="shared" si="12"/>
        <v/>
      </c>
      <c r="AA97" s="19" t="str">
        <f t="shared" si="12"/>
        <v/>
      </c>
      <c r="AB97" s="19" t="str">
        <f t="shared" si="12"/>
        <v/>
      </c>
      <c r="AC97" s="19" t="str">
        <f t="shared" si="12"/>
        <v/>
      </c>
      <c r="AD97" s="19" t="str">
        <f t="shared" si="12"/>
        <v/>
      </c>
      <c r="AE97" s="19" t="str">
        <f t="shared" si="13"/>
        <v/>
      </c>
      <c r="AF97" s="19" t="str">
        <f t="shared" si="13"/>
        <v/>
      </c>
      <c r="AG97" s="19" t="str">
        <f t="shared" si="13"/>
        <v/>
      </c>
      <c r="AH97" s="19" t="str">
        <f t="shared" si="13"/>
        <v/>
      </c>
      <c r="AI97" s="19" t="str">
        <f t="shared" si="13"/>
        <v/>
      </c>
      <c r="AJ97" s="19" t="str">
        <f t="shared" si="13"/>
        <v/>
      </c>
      <c r="AK97" s="19" t="str">
        <f t="shared" si="13"/>
        <v/>
      </c>
      <c r="AL97" s="19" t="str">
        <f t="shared" si="13"/>
        <v/>
      </c>
      <c r="AM97" s="19" t="str">
        <f t="shared" si="13"/>
        <v/>
      </c>
      <c r="AN97" s="19" t="str">
        <f t="shared" si="13"/>
        <v/>
      </c>
      <c r="AO97" s="20"/>
      <c r="AP97" s="20"/>
      <c r="AQ97" s="20"/>
      <c r="AR97" s="21"/>
      <c r="AS97" s="21"/>
      <c r="AU97" s="21"/>
      <c r="AV97" s="21"/>
      <c r="AW97" s="21"/>
      <c r="AX97" s="21"/>
      <c r="AY97" s="21"/>
      <c r="AZ97" s="21"/>
      <c r="BA97" s="21"/>
      <c r="BB97" s="21"/>
      <c r="BC97" s="21"/>
      <c r="BD97" s="47"/>
      <c r="BE97" s="21"/>
      <c r="BF97" s="21"/>
      <c r="BG97" s="21"/>
      <c r="BH97" s="21"/>
      <c r="BI97" s="21"/>
    </row>
    <row r="98" spans="1:61" ht="19" customHeight="1" x14ac:dyDescent="0.25">
      <c r="A98" s="82"/>
      <c r="B98" s="82"/>
      <c r="C98" s="63"/>
      <c r="D98" s="76"/>
      <c r="E98" s="74">
        <v>62529.619938505406</v>
      </c>
      <c r="F98" s="26"/>
      <c r="G98" s="52"/>
      <c r="H98" s="28"/>
      <c r="I98" s="27"/>
      <c r="J98" s="27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20"/>
      <c r="AP98" s="20"/>
      <c r="AQ98" s="20"/>
      <c r="AR98" s="21"/>
      <c r="AS98" s="21"/>
      <c r="AU98" s="21"/>
      <c r="AV98" s="21"/>
      <c r="AW98" s="21"/>
      <c r="AX98" s="21"/>
      <c r="AY98" s="21"/>
      <c r="AZ98" s="21"/>
      <c r="BA98" s="21"/>
      <c r="BB98" s="21"/>
      <c r="BC98" s="21"/>
      <c r="BD98" s="47"/>
      <c r="BE98" s="21"/>
      <c r="BF98" s="21"/>
      <c r="BG98" s="21"/>
      <c r="BH98" s="21"/>
      <c r="BI98" s="21"/>
    </row>
    <row r="99" spans="1:61" ht="19.5" customHeight="1" x14ac:dyDescent="0.25">
      <c r="A99" s="82">
        <v>7</v>
      </c>
      <c r="B99" s="82" t="s">
        <v>181</v>
      </c>
      <c r="C99" s="58"/>
      <c r="D99" s="76"/>
      <c r="E99" s="74">
        <v>22632.485981551621</v>
      </c>
      <c r="F99" s="26">
        <v>0.05</v>
      </c>
      <c r="G99" s="27">
        <v>4</v>
      </c>
      <c r="H99" s="28">
        <v>1</v>
      </c>
      <c r="I99" s="27">
        <f t="shared" si="1"/>
        <v>4</v>
      </c>
      <c r="J99" s="27">
        <v>2</v>
      </c>
      <c r="K99" s="36" t="str">
        <f t="shared" ref="K99:T100" si="14">IF(K$5=$I99,0.6,IF($I99+$J99=K$5,0.4,IF(AND(K$5&lt;=$I99+$J99,K$5&gt;=$G99),0,"")))</f>
        <v/>
      </c>
      <c r="L99" s="36" t="str">
        <f t="shared" si="14"/>
        <v/>
      </c>
      <c r="M99" s="36" t="str">
        <f t="shared" si="14"/>
        <v/>
      </c>
      <c r="N99" s="36">
        <f t="shared" si="14"/>
        <v>0.6</v>
      </c>
      <c r="O99" s="36">
        <f t="shared" si="14"/>
        <v>0</v>
      </c>
      <c r="P99" s="36">
        <f t="shared" si="14"/>
        <v>0.4</v>
      </c>
      <c r="Q99" s="36" t="str">
        <f t="shared" si="14"/>
        <v/>
      </c>
      <c r="R99" s="36" t="str">
        <f t="shared" si="14"/>
        <v/>
      </c>
      <c r="S99" s="36" t="str">
        <f t="shared" si="14"/>
        <v/>
      </c>
      <c r="T99" s="36" t="str">
        <f t="shared" si="14"/>
        <v/>
      </c>
      <c r="U99" s="36" t="str">
        <f t="shared" ref="U99:AD100" si="15">IF(U$5=$I99,0.6,IF($I99+$J99=U$5,0.4,IF(AND(U$5&lt;=$I99+$J99,U$5&gt;=$G99),0,"")))</f>
        <v/>
      </c>
      <c r="V99" s="36" t="str">
        <f t="shared" si="15"/>
        <v/>
      </c>
      <c r="W99" s="36" t="str">
        <f t="shared" si="15"/>
        <v/>
      </c>
      <c r="X99" s="36" t="str">
        <f t="shared" si="15"/>
        <v/>
      </c>
      <c r="Y99" s="36" t="str">
        <f t="shared" si="15"/>
        <v/>
      </c>
      <c r="Z99" s="36" t="str">
        <f t="shared" si="15"/>
        <v/>
      </c>
      <c r="AA99" s="36" t="str">
        <f t="shared" si="15"/>
        <v/>
      </c>
      <c r="AB99" s="36" t="str">
        <f t="shared" si="15"/>
        <v/>
      </c>
      <c r="AC99" s="36" t="str">
        <f t="shared" si="15"/>
        <v/>
      </c>
      <c r="AD99" s="36" t="str">
        <f t="shared" si="15"/>
        <v/>
      </c>
      <c r="AE99" s="36" t="str">
        <f t="shared" ref="AE99:AN100" si="16">IF(AE$5=$I99,0.6,IF($I99+$J99=AE$5,0.4,IF(AND(AE$5&lt;=$I99+$J99,AE$5&gt;=$G99),0,"")))</f>
        <v/>
      </c>
      <c r="AF99" s="36" t="str">
        <f t="shared" si="16"/>
        <v/>
      </c>
      <c r="AG99" s="36" t="str">
        <f t="shared" si="16"/>
        <v/>
      </c>
      <c r="AH99" s="36" t="str">
        <f t="shared" si="16"/>
        <v/>
      </c>
      <c r="AI99" s="36" t="str">
        <f t="shared" si="16"/>
        <v/>
      </c>
      <c r="AJ99" s="36" t="str">
        <f t="shared" si="16"/>
        <v/>
      </c>
      <c r="AK99" s="36" t="str">
        <f t="shared" si="16"/>
        <v/>
      </c>
      <c r="AL99" s="36" t="str">
        <f t="shared" si="16"/>
        <v/>
      </c>
      <c r="AM99" s="36" t="str">
        <f t="shared" si="16"/>
        <v/>
      </c>
      <c r="AN99" s="36" t="str">
        <f t="shared" si="16"/>
        <v/>
      </c>
      <c r="AO99" s="20"/>
      <c r="AP99" s="46"/>
      <c r="AQ99" s="46"/>
      <c r="AR99" s="81"/>
      <c r="AS99" s="21"/>
      <c r="AU99" s="21"/>
      <c r="AV99" s="21"/>
      <c r="AW99" s="21"/>
      <c r="AX99" s="21"/>
      <c r="AY99" s="21"/>
      <c r="AZ99" s="21"/>
      <c r="BA99" s="21"/>
      <c r="BB99" s="21"/>
      <c r="BC99" s="21"/>
      <c r="BD99" s="47"/>
      <c r="BE99" s="21"/>
      <c r="BF99" s="21"/>
      <c r="BG99" s="21"/>
      <c r="BH99" s="21"/>
      <c r="BI99" s="21"/>
    </row>
    <row r="100" spans="1:61" ht="19.5" customHeight="1" x14ac:dyDescent="0.25">
      <c r="A100" s="82"/>
      <c r="B100" s="82"/>
      <c r="C100" s="58"/>
      <c r="D100" s="76"/>
      <c r="E100" s="74">
        <v>52809.133956953781</v>
      </c>
      <c r="F100" s="38">
        <v>0.15</v>
      </c>
      <c r="G100" s="23">
        <v>24</v>
      </c>
      <c r="H100" s="24">
        <v>2</v>
      </c>
      <c r="I100" s="33">
        <f t="shared" si="1"/>
        <v>25</v>
      </c>
      <c r="J100" s="33">
        <v>1</v>
      </c>
      <c r="K100" s="37" t="str">
        <f t="shared" si="14"/>
        <v/>
      </c>
      <c r="L100" s="37" t="str">
        <f t="shared" si="14"/>
        <v/>
      </c>
      <c r="M100" s="37" t="str">
        <f t="shared" si="14"/>
        <v/>
      </c>
      <c r="N100" s="37" t="str">
        <f t="shared" si="14"/>
        <v/>
      </c>
      <c r="O100" s="37" t="str">
        <f t="shared" si="14"/>
        <v/>
      </c>
      <c r="P100" s="37" t="str">
        <f t="shared" si="14"/>
        <v/>
      </c>
      <c r="Q100" s="37" t="str">
        <f t="shared" si="14"/>
        <v/>
      </c>
      <c r="R100" s="37" t="str">
        <f t="shared" si="14"/>
        <v/>
      </c>
      <c r="S100" s="37" t="str">
        <f t="shared" si="14"/>
        <v/>
      </c>
      <c r="T100" s="37" t="str">
        <f t="shared" si="14"/>
        <v/>
      </c>
      <c r="U100" s="37" t="str">
        <f t="shared" si="15"/>
        <v/>
      </c>
      <c r="V100" s="37" t="str">
        <f t="shared" si="15"/>
        <v/>
      </c>
      <c r="W100" s="37" t="str">
        <f t="shared" si="15"/>
        <v/>
      </c>
      <c r="X100" s="37" t="str">
        <f t="shared" si="15"/>
        <v/>
      </c>
      <c r="Y100" s="37" t="str">
        <f t="shared" si="15"/>
        <v/>
      </c>
      <c r="Z100" s="37" t="str">
        <f t="shared" si="15"/>
        <v/>
      </c>
      <c r="AA100" s="37" t="str">
        <f t="shared" si="15"/>
        <v/>
      </c>
      <c r="AB100" s="37" t="str">
        <f t="shared" si="15"/>
        <v/>
      </c>
      <c r="AC100" s="37" t="str">
        <f t="shared" si="15"/>
        <v/>
      </c>
      <c r="AD100" s="37" t="str">
        <f t="shared" si="15"/>
        <v/>
      </c>
      <c r="AE100" s="37" t="str">
        <f t="shared" si="16"/>
        <v/>
      </c>
      <c r="AF100" s="37" t="str">
        <f t="shared" si="16"/>
        <v/>
      </c>
      <c r="AG100" s="37" t="str">
        <f t="shared" si="16"/>
        <v/>
      </c>
      <c r="AH100" s="37">
        <f t="shared" si="16"/>
        <v>0</v>
      </c>
      <c r="AI100" s="37">
        <f t="shared" si="16"/>
        <v>0.6</v>
      </c>
      <c r="AJ100" s="37">
        <f t="shared" si="16"/>
        <v>0.4</v>
      </c>
      <c r="AK100" s="37" t="str">
        <f t="shared" si="16"/>
        <v/>
      </c>
      <c r="AL100" s="37" t="str">
        <f t="shared" si="16"/>
        <v/>
      </c>
      <c r="AM100" s="37" t="str">
        <f t="shared" si="16"/>
        <v/>
      </c>
      <c r="AN100" s="37" t="str">
        <f t="shared" si="16"/>
        <v/>
      </c>
      <c r="AO100" s="20"/>
      <c r="AP100" s="46"/>
      <c r="AQ100" s="46"/>
      <c r="AR100" s="81"/>
      <c r="AS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47"/>
      <c r="BE100" s="21"/>
      <c r="BF100" s="21"/>
      <c r="BG100" s="21"/>
      <c r="BH100" s="21"/>
      <c r="BI100" s="21"/>
    </row>
    <row r="101" spans="1:61" ht="37.5" customHeight="1" x14ac:dyDescent="0.25">
      <c r="A101" s="89" t="s">
        <v>20</v>
      </c>
      <c r="B101" s="89"/>
      <c r="C101" s="89"/>
      <c r="D101" s="89"/>
      <c r="E101" s="90"/>
      <c r="F101" s="90"/>
      <c r="G101" s="91" t="s">
        <v>21</v>
      </c>
      <c r="H101" s="92"/>
      <c r="I101" s="93"/>
      <c r="J101" s="39"/>
      <c r="K101" s="40">
        <f t="shared" ref="K101:AN101" si="17">SUMPRODUCT($E$6:$E$100,K$6:K$100)</f>
        <v>876398.15729956399</v>
      </c>
      <c r="L101" s="40">
        <f t="shared" si="17"/>
        <v>0</v>
      </c>
      <c r="M101" s="40">
        <f t="shared" si="17"/>
        <v>1501329.4771650948</v>
      </c>
      <c r="N101" s="40">
        <f t="shared" si="17"/>
        <v>13579.491588930972</v>
      </c>
      <c r="O101" s="40">
        <f t="shared" si="17"/>
        <v>654332.23016295023</v>
      </c>
      <c r="P101" s="40">
        <f t="shared" si="17"/>
        <v>9052.9943926206488</v>
      </c>
      <c r="Q101" s="40">
        <f t="shared" si="17"/>
        <v>28637.469457351028</v>
      </c>
      <c r="R101" s="40">
        <f t="shared" si="17"/>
        <v>0</v>
      </c>
      <c r="S101" s="40">
        <f t="shared" si="17"/>
        <v>14318.734728675516</v>
      </c>
      <c r="T101" s="40">
        <f t="shared" si="17"/>
        <v>0</v>
      </c>
      <c r="U101" s="40">
        <f t="shared" si="17"/>
        <v>0</v>
      </c>
      <c r="V101" s="40">
        <f t="shared" si="17"/>
        <v>9545.8231524503444</v>
      </c>
      <c r="W101" s="40">
        <f t="shared" si="17"/>
        <v>0</v>
      </c>
      <c r="X101" s="40">
        <f t="shared" si="17"/>
        <v>0</v>
      </c>
      <c r="Y101" s="40">
        <f t="shared" si="17"/>
        <v>0</v>
      </c>
      <c r="Z101" s="40">
        <f t="shared" si="17"/>
        <v>0</v>
      </c>
      <c r="AA101" s="40">
        <f t="shared" si="17"/>
        <v>0</v>
      </c>
      <c r="AB101" s="40">
        <f t="shared" si="17"/>
        <v>14318.734728675516</v>
      </c>
      <c r="AC101" s="40">
        <f t="shared" si="17"/>
        <v>0</v>
      </c>
      <c r="AD101" s="40">
        <f t="shared" si="17"/>
        <v>9545.8231524503444</v>
      </c>
      <c r="AE101" s="40">
        <f t="shared" si="17"/>
        <v>0</v>
      </c>
      <c r="AF101" s="40">
        <f t="shared" si="17"/>
        <v>0</v>
      </c>
      <c r="AG101" s="40">
        <f t="shared" si="17"/>
        <v>0</v>
      </c>
      <c r="AH101" s="40">
        <f t="shared" si="17"/>
        <v>0</v>
      </c>
      <c r="AI101" s="40">
        <f t="shared" si="17"/>
        <v>31685.480374172268</v>
      </c>
      <c r="AJ101" s="40">
        <f t="shared" si="17"/>
        <v>21123.653582781513</v>
      </c>
      <c r="AK101" s="40">
        <f t="shared" si="17"/>
        <v>0</v>
      </c>
      <c r="AL101" s="40">
        <f t="shared" si="17"/>
        <v>0</v>
      </c>
      <c r="AM101" s="40">
        <f t="shared" si="17"/>
        <v>0</v>
      </c>
      <c r="AN101" s="40">
        <f t="shared" si="17"/>
        <v>0</v>
      </c>
      <c r="AO101" s="44"/>
      <c r="AP101" s="44"/>
      <c r="AQ101" s="44"/>
      <c r="AR101" s="45"/>
      <c r="AS101" s="45"/>
      <c r="AT101" s="3"/>
      <c r="AU101" s="41"/>
      <c r="AV101" s="41"/>
      <c r="AW101" s="41"/>
      <c r="AX101" s="41"/>
      <c r="AY101" s="41"/>
      <c r="AZ101" s="41"/>
      <c r="BA101" s="41"/>
      <c r="BB101" s="41"/>
      <c r="BC101" s="41"/>
      <c r="BD101" s="45"/>
      <c r="BE101" s="45"/>
      <c r="BF101" s="45"/>
      <c r="BG101" s="45"/>
      <c r="BH101" s="45"/>
      <c r="BI101" s="45"/>
    </row>
  </sheetData>
  <mergeCells count="48">
    <mergeCell ref="BH4:BH5"/>
    <mergeCell ref="BI4:BI5"/>
    <mergeCell ref="BC4:BC5"/>
    <mergeCell ref="BD4:BD5"/>
    <mergeCell ref="BE4:BE5"/>
    <mergeCell ref="BF4:BF5"/>
    <mergeCell ref="BG4:BG5"/>
    <mergeCell ref="AX4:AX5"/>
    <mergeCell ref="AY4:AY5"/>
    <mergeCell ref="AZ4:AZ5"/>
    <mergeCell ref="BA4:BA5"/>
    <mergeCell ref="BB4:BB5"/>
    <mergeCell ref="AH4:AJ4"/>
    <mergeCell ref="AL4:AM4"/>
    <mergeCell ref="AP4:AP5"/>
    <mergeCell ref="AO4:AO5"/>
    <mergeCell ref="AQ4:AQ5"/>
    <mergeCell ref="AU4:AU5"/>
    <mergeCell ref="AV4:AV5"/>
    <mergeCell ref="AW4:AW5"/>
    <mergeCell ref="AR4:AR5"/>
    <mergeCell ref="AS4:AS5"/>
    <mergeCell ref="A101:D101"/>
    <mergeCell ref="A4:A5"/>
    <mergeCell ref="E101:F101"/>
    <mergeCell ref="G101:I101"/>
    <mergeCell ref="B97:B98"/>
    <mergeCell ref="B99:B100"/>
    <mergeCell ref="A6:A9"/>
    <mergeCell ref="A49:A94"/>
    <mergeCell ref="A95:A96"/>
    <mergeCell ref="A97:A98"/>
    <mergeCell ref="A99:A100"/>
    <mergeCell ref="B49:B94"/>
    <mergeCell ref="B95:B96"/>
    <mergeCell ref="B10:B48"/>
    <mergeCell ref="A10:A48"/>
    <mergeCell ref="B6:B9"/>
    <mergeCell ref="B4:B5"/>
    <mergeCell ref="D4:D5"/>
    <mergeCell ref="E4:E5"/>
    <mergeCell ref="AE4:AG4"/>
    <mergeCell ref="W4:Y4"/>
    <mergeCell ref="Z4:AD4"/>
    <mergeCell ref="F4:F5"/>
    <mergeCell ref="G4:I4"/>
    <mergeCell ref="K4:V4"/>
    <mergeCell ref="C4:C5"/>
  </mergeCells>
  <conditionalFormatting sqref="K6:AN100">
    <cfRule type="notContainsBlanks" dxfId="0" priority="2">
      <formula>LEN(TRIM(K6))&gt;0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_x00e7__x00e3_o xmlns="fcd22e16-3a46-4b33-bd03-0314e948e35c" xsi:nil="true"/>
    <lcf76f155ced4ddcb4097134ff3c332f xmlns="fcd22e16-3a46-4b33-bd03-0314e948e35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A8B85C320D1245AD29203472D0AC2A" ma:contentTypeVersion="14" ma:contentTypeDescription="Crie um novo documento." ma:contentTypeScope="" ma:versionID="9568428fb8d2e2c191032305d20aa161">
  <xsd:schema xmlns:xsd="http://www.w3.org/2001/XMLSchema" xmlns:xs="http://www.w3.org/2001/XMLSchema" xmlns:p="http://schemas.microsoft.com/office/2006/metadata/properties" xmlns:ns2="fcd22e16-3a46-4b33-bd03-0314e948e35c" xmlns:ns3="87b19f43-f988-4227-ab90-ef5e281e4fa6" targetNamespace="http://schemas.microsoft.com/office/2006/metadata/properties" ma:root="true" ma:fieldsID="a61382c22bf718675e03cac26833b0ab" ns2:_="" ns3:_="">
    <xsd:import namespace="fcd22e16-3a46-4b33-bd03-0314e948e35c"/>
    <xsd:import namespace="87b19f43-f988-4227-ab90-ef5e281e4f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Observa_x00e7__x00e3_o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22e16-3a46-4b33-bd03-0314e948e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9010e475-73dd-4522-86ef-3e42b1872e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bserva_x00e7__x00e3_o" ma:index="20" nillable="true" ma:displayName="Observação" ma:format="Dropdown" ma:internalName="Observa_x00e7__x00e3_o">
      <xsd:simpleType>
        <xsd:restriction base="dms:Text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19f43-f988-4227-ab90-ef5e281e4f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118F59-A954-4431-86A2-225EDB43A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7F247B-656E-4453-8121-71E0473D22AD}">
  <ds:schemaRefs>
    <ds:schemaRef ds:uri="http://schemas.microsoft.com/office/2006/metadata/properties"/>
    <ds:schemaRef ds:uri="http://schemas.microsoft.com/office/infopath/2007/PartnerControls"/>
    <ds:schemaRef ds:uri="fcd22e16-3a46-4b33-bd03-0314e948e35c"/>
  </ds:schemaRefs>
</ds:datastoreItem>
</file>

<file path=customXml/itemProps3.xml><?xml version="1.0" encoding="utf-8"?>
<ds:datastoreItem xmlns:ds="http://schemas.openxmlformats.org/officeDocument/2006/customXml" ds:itemID="{4CCC9F72-71B1-4873-AC1B-A50230976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d22e16-3a46-4b33-bd03-0314e948e35c"/>
    <ds:schemaRef ds:uri="87b19f43-f988-4227-ab90-ef5e281e4f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Santi Ferri</dc:creator>
  <cp:keywords/>
  <dc:description/>
  <cp:lastModifiedBy>Raphael De Sousa Brandão</cp:lastModifiedBy>
  <cp:revision/>
  <dcterms:created xsi:type="dcterms:W3CDTF">2020-09-01T13:47:27Z</dcterms:created>
  <dcterms:modified xsi:type="dcterms:W3CDTF">2025-01-09T18:26:25Z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0948985e-8f18-42cb-8573-9abb7449e97b</vt:lpwstr>
  </property>
  <property fmtid="{D5CDD505-2E9C-101B-9397-08002B2CF9AE}" pid="3" name="ContentTypeId">
    <vt:lpwstr>0x010100AEA8B85C320D1245AD29203472D0AC2A</vt:lpwstr>
  </property>
  <property fmtid="{D5CDD505-2E9C-101B-9397-08002B2CF9AE}" pid="4" name="MediaServiceImageTags">
    <vt:lpwstr/>
  </property>
</Properties>
</file>